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sine\Desktop\Validation_assessment\MSG_FEEDBACK_ON_VALIDATION\English\"/>
    </mc:Choice>
  </mc:AlternateContent>
  <bookViews>
    <workbookView xWindow="0" yWindow="0" windowWidth="23040" windowHeight="9192" activeTab="3"/>
  </bookViews>
  <sheets>
    <sheet name="2016 havelvac 5" sheetId="5" r:id="rId1"/>
    <sheet name="2017 havelvac 5" sheetId="6" r:id="rId2"/>
    <sheet name="2018 havelvac 5" sheetId="7" r:id="rId3"/>
    <sheet name="2019 havelvac 5" sheetId="8" r:id="rId4"/>
  </sheets>
  <definedNames>
    <definedName name="_xlnm.Print_Titles" localSheetId="0">'2016 havelvac 5'!#REF!</definedName>
  </definedNames>
  <calcPr calcId="162913"/>
</workbook>
</file>

<file path=xl/calcChain.xml><?xml version="1.0" encoding="utf-8"?>
<calcChain xmlns="http://schemas.openxmlformats.org/spreadsheetml/2006/main">
  <c r="N47" i="8" l="1"/>
  <c r="I47" i="8"/>
  <c r="L47" i="8"/>
  <c r="F47" i="8"/>
  <c r="C47" i="8"/>
  <c r="K45" i="8"/>
  <c r="J45" i="8"/>
  <c r="I45" i="8"/>
  <c r="H45" i="8"/>
  <c r="F45" i="8"/>
  <c r="G45" i="8"/>
  <c r="E45" i="8"/>
  <c r="D45" i="8"/>
  <c r="C45" i="8"/>
  <c r="M44" i="8"/>
  <c r="I44" i="8"/>
  <c r="L44" i="8"/>
  <c r="F44" i="8"/>
  <c r="C44" i="8"/>
  <c r="K42" i="8"/>
  <c r="I42" i="8"/>
  <c r="J42" i="8"/>
  <c r="M42" i="8"/>
  <c r="H42" i="8"/>
  <c r="G42" i="8"/>
  <c r="F42" i="8"/>
  <c r="E42" i="8"/>
  <c r="D42" i="8"/>
  <c r="C42" i="8"/>
  <c r="N41" i="8"/>
  <c r="M41" i="8"/>
  <c r="I41" i="8"/>
  <c r="L41" i="8"/>
  <c r="F41" i="8"/>
  <c r="C41" i="8"/>
  <c r="N39" i="8"/>
  <c r="M39" i="8"/>
  <c r="K39" i="8"/>
  <c r="K37" i="8"/>
  <c r="N37" i="8"/>
  <c r="J39" i="8"/>
  <c r="I39" i="8"/>
  <c r="L39" i="8"/>
  <c r="H39" i="8"/>
  <c r="H37" i="8"/>
  <c r="G39" i="8"/>
  <c r="F39" i="8"/>
  <c r="E39" i="8"/>
  <c r="D39" i="8"/>
  <c r="E37" i="8"/>
  <c r="N36" i="8"/>
  <c r="I36" i="8"/>
  <c r="L36" i="8"/>
  <c r="F36" i="8"/>
  <c r="C36" i="8"/>
  <c r="K34" i="8"/>
  <c r="J34" i="8"/>
  <c r="J32" i="8"/>
  <c r="I32" i="8"/>
  <c r="L32" i="8"/>
  <c r="I34" i="8"/>
  <c r="L34" i="8"/>
  <c r="H34" i="8"/>
  <c r="G34" i="8"/>
  <c r="F34" i="8"/>
  <c r="E34" i="8"/>
  <c r="E32" i="8"/>
  <c r="D34" i="8"/>
  <c r="C34" i="8"/>
  <c r="K32" i="8"/>
  <c r="H32" i="8"/>
  <c r="G32" i="8"/>
  <c r="F32" i="8"/>
  <c r="D32" i="8"/>
  <c r="N31" i="8"/>
  <c r="M31" i="8"/>
  <c r="L31" i="8"/>
  <c r="I31" i="8"/>
  <c r="F31" i="8"/>
  <c r="C31" i="8"/>
  <c r="N30" i="8"/>
  <c r="I30" i="8"/>
  <c r="L30" i="8"/>
  <c r="F30" i="8"/>
  <c r="C30" i="8"/>
  <c r="K28" i="8"/>
  <c r="N28" i="8"/>
  <c r="J28" i="8"/>
  <c r="M28" i="8"/>
  <c r="H28" i="8"/>
  <c r="G28" i="8"/>
  <c r="F28" i="8"/>
  <c r="E28" i="8"/>
  <c r="D28" i="8"/>
  <c r="C28" i="8"/>
  <c r="N27" i="8"/>
  <c r="M27" i="8"/>
  <c r="I27" i="8"/>
  <c r="L27" i="8"/>
  <c r="F27" i="8"/>
  <c r="C27" i="8"/>
  <c r="N26" i="8"/>
  <c r="I26" i="8"/>
  <c r="L26" i="8"/>
  <c r="F26" i="8"/>
  <c r="C26" i="8"/>
  <c r="K24" i="8"/>
  <c r="J24" i="8"/>
  <c r="M24" i="8"/>
  <c r="H24" i="8"/>
  <c r="H22" i="8"/>
  <c r="G24" i="8"/>
  <c r="F24" i="8"/>
  <c r="E24" i="8"/>
  <c r="D24" i="8"/>
  <c r="C24" i="8"/>
  <c r="J22" i="8"/>
  <c r="E22" i="8"/>
  <c r="N21" i="8"/>
  <c r="I21" i="8"/>
  <c r="L21" i="8"/>
  <c r="F21" i="8"/>
  <c r="C21" i="8"/>
  <c r="K19" i="8"/>
  <c r="K17" i="8"/>
  <c r="J19" i="8"/>
  <c r="H19" i="8"/>
  <c r="H17" i="8"/>
  <c r="H10" i="8"/>
  <c r="G19" i="8"/>
  <c r="G17" i="8"/>
  <c r="E19" i="8"/>
  <c r="D19" i="8"/>
  <c r="E17" i="8"/>
  <c r="N16" i="8"/>
  <c r="L16" i="8"/>
  <c r="I16" i="8"/>
  <c r="F16" i="8"/>
  <c r="C16" i="8"/>
  <c r="N14" i="8"/>
  <c r="K14" i="8"/>
  <c r="J14" i="8"/>
  <c r="J12" i="8"/>
  <c r="I14" i="8"/>
  <c r="H14" i="8"/>
  <c r="G14" i="8"/>
  <c r="F14" i="8"/>
  <c r="E14" i="8"/>
  <c r="D14" i="8"/>
  <c r="K12" i="8"/>
  <c r="N12" i="8"/>
  <c r="H12" i="8"/>
  <c r="D12" i="8"/>
  <c r="M39" i="7"/>
  <c r="I39" i="7"/>
  <c r="L39" i="7"/>
  <c r="F39" i="7"/>
  <c r="C39" i="7"/>
  <c r="K37" i="7"/>
  <c r="J37" i="7"/>
  <c r="M37" i="7"/>
  <c r="H37" i="7"/>
  <c r="F37" i="7"/>
  <c r="L37" i="7"/>
  <c r="G37" i="7"/>
  <c r="E37" i="7"/>
  <c r="D37" i="7"/>
  <c r="C37" i="7"/>
  <c r="N36" i="7"/>
  <c r="I36" i="7"/>
  <c r="L36" i="7"/>
  <c r="F36" i="7"/>
  <c r="C36" i="7"/>
  <c r="K34" i="7"/>
  <c r="K32" i="7"/>
  <c r="J34" i="7"/>
  <c r="I34" i="7"/>
  <c r="H34" i="7"/>
  <c r="G34" i="7"/>
  <c r="E34" i="7"/>
  <c r="D34" i="7"/>
  <c r="C34" i="7"/>
  <c r="J32" i="7"/>
  <c r="M32" i="7"/>
  <c r="G32" i="7"/>
  <c r="E32" i="7"/>
  <c r="N31" i="7"/>
  <c r="I31" i="7"/>
  <c r="F31" i="7"/>
  <c r="C31" i="7"/>
  <c r="K29" i="7"/>
  <c r="N29" i="7"/>
  <c r="J29" i="7"/>
  <c r="I29" i="7"/>
  <c r="L29" i="7"/>
  <c r="H29" i="7"/>
  <c r="G29" i="7"/>
  <c r="F29" i="7"/>
  <c r="E29" i="7"/>
  <c r="C29" i="7"/>
  <c r="D29" i="7"/>
  <c r="N28" i="7"/>
  <c r="I28" i="7"/>
  <c r="L28" i="7"/>
  <c r="F28" i="7"/>
  <c r="C28" i="7"/>
  <c r="K26" i="7"/>
  <c r="J26" i="7"/>
  <c r="I26" i="7"/>
  <c r="L26" i="7"/>
  <c r="H26" i="7"/>
  <c r="H24" i="7"/>
  <c r="G26" i="7"/>
  <c r="F26" i="7"/>
  <c r="E26" i="7"/>
  <c r="D26" i="7"/>
  <c r="C26" i="7"/>
  <c r="J24" i="7"/>
  <c r="E24" i="7"/>
  <c r="M23" i="7"/>
  <c r="I23" i="7"/>
  <c r="F23" i="7"/>
  <c r="L23" i="7"/>
  <c r="C23" i="7"/>
  <c r="N22" i="7"/>
  <c r="M22" i="7"/>
  <c r="I22" i="7"/>
  <c r="L22" i="7"/>
  <c r="F22" i="7"/>
  <c r="C22" i="7"/>
  <c r="N21" i="7"/>
  <c r="M21" i="7"/>
  <c r="I21" i="7"/>
  <c r="L21" i="7"/>
  <c r="F21" i="7"/>
  <c r="C21" i="7"/>
  <c r="K19" i="7"/>
  <c r="N19" i="7"/>
  <c r="J19" i="7"/>
  <c r="M19" i="7"/>
  <c r="H19" i="7"/>
  <c r="G19" i="7"/>
  <c r="F19" i="7"/>
  <c r="E19" i="7"/>
  <c r="E17" i="7"/>
  <c r="D19" i="7"/>
  <c r="C19" i="7"/>
  <c r="K17" i="7"/>
  <c r="N17" i="7"/>
  <c r="H17" i="7"/>
  <c r="G17" i="7"/>
  <c r="M17" i="7"/>
  <c r="D17" i="7"/>
  <c r="C17" i="7"/>
  <c r="N16" i="7"/>
  <c r="I16" i="7"/>
  <c r="F16" i="7"/>
  <c r="L16" i="7"/>
  <c r="C16" i="7"/>
  <c r="K14" i="7"/>
  <c r="J14" i="7"/>
  <c r="I14" i="7"/>
  <c r="H14" i="7"/>
  <c r="N14" i="7"/>
  <c r="G14" i="7"/>
  <c r="E14" i="7"/>
  <c r="D14" i="7"/>
  <c r="D12" i="7"/>
  <c r="K12" i="7"/>
  <c r="E12" i="7"/>
  <c r="M67" i="6"/>
  <c r="I67" i="6"/>
  <c r="L67" i="6"/>
  <c r="F67" i="6"/>
  <c r="C67" i="6"/>
  <c r="I66" i="6"/>
  <c r="F66" i="6"/>
  <c r="K65" i="6"/>
  <c r="J65" i="6"/>
  <c r="I65" i="6"/>
  <c r="H65" i="6"/>
  <c r="G65" i="6"/>
  <c r="F65" i="6"/>
  <c r="E65" i="6"/>
  <c r="D65" i="6"/>
  <c r="C65" i="6"/>
  <c r="M64" i="6"/>
  <c r="L64" i="6"/>
  <c r="I64" i="6"/>
  <c r="F64" i="6"/>
  <c r="C64" i="6"/>
  <c r="I63" i="6"/>
  <c r="F63" i="6"/>
  <c r="K62" i="6"/>
  <c r="K50" i="6"/>
  <c r="I50" i="6"/>
  <c r="L50" i="6"/>
  <c r="J62" i="6"/>
  <c r="M62" i="6"/>
  <c r="H62" i="6"/>
  <c r="G62" i="6"/>
  <c r="F62" i="6"/>
  <c r="E62" i="6"/>
  <c r="E50" i="6"/>
  <c r="D62" i="6"/>
  <c r="C62" i="6"/>
  <c r="M61" i="6"/>
  <c r="I61" i="6"/>
  <c r="L61" i="6"/>
  <c r="F61" i="6"/>
  <c r="C61" i="6"/>
  <c r="M60" i="6"/>
  <c r="I60" i="6"/>
  <c r="F60" i="6"/>
  <c r="L60" i="6"/>
  <c r="C60" i="6"/>
  <c r="M59" i="6"/>
  <c r="I59" i="6"/>
  <c r="L59" i="6"/>
  <c r="F59" i="6"/>
  <c r="C59" i="6"/>
  <c r="N58" i="6"/>
  <c r="M58" i="6"/>
  <c r="I58" i="6"/>
  <c r="L58" i="6"/>
  <c r="F58" i="6"/>
  <c r="C58" i="6"/>
  <c r="M57" i="6"/>
  <c r="I57" i="6"/>
  <c r="L57" i="6"/>
  <c r="F57" i="6"/>
  <c r="C57" i="6"/>
  <c r="M56" i="6"/>
  <c r="I56" i="6"/>
  <c r="F56" i="6"/>
  <c r="L56" i="6"/>
  <c r="C56" i="6"/>
  <c r="M55" i="6"/>
  <c r="I55" i="6"/>
  <c r="L55" i="6"/>
  <c r="F55" i="6"/>
  <c r="C55" i="6"/>
  <c r="M54" i="6"/>
  <c r="I54" i="6"/>
  <c r="L54" i="6"/>
  <c r="F54" i="6"/>
  <c r="C54" i="6"/>
  <c r="I53" i="6"/>
  <c r="F53" i="6"/>
  <c r="K52" i="6"/>
  <c r="N52" i="6"/>
  <c r="J52" i="6"/>
  <c r="H52" i="6"/>
  <c r="G52" i="6"/>
  <c r="F52" i="6"/>
  <c r="L52" i="6"/>
  <c r="E52" i="6"/>
  <c r="D52" i="6"/>
  <c r="C52" i="6"/>
  <c r="I51" i="6"/>
  <c r="F51" i="6"/>
  <c r="H50" i="6"/>
  <c r="M49" i="6"/>
  <c r="I49" i="6"/>
  <c r="L49" i="6"/>
  <c r="F49" i="6"/>
  <c r="C49" i="6"/>
  <c r="I48" i="6"/>
  <c r="F48" i="6"/>
  <c r="K47" i="6"/>
  <c r="J47" i="6"/>
  <c r="M47" i="6"/>
  <c r="H47" i="6"/>
  <c r="G47" i="6"/>
  <c r="E47" i="6"/>
  <c r="D47" i="6"/>
  <c r="C47" i="6"/>
  <c r="N46" i="6"/>
  <c r="M46" i="6"/>
  <c r="I46" i="6"/>
  <c r="L46" i="6"/>
  <c r="F46" i="6"/>
  <c r="C46" i="6"/>
  <c r="I45" i="6"/>
  <c r="F45" i="6"/>
  <c r="K44" i="6"/>
  <c r="N44" i="6"/>
  <c r="J44" i="6"/>
  <c r="M44" i="6"/>
  <c r="H44" i="6"/>
  <c r="G44" i="6"/>
  <c r="F44" i="6"/>
  <c r="E44" i="6"/>
  <c r="E39" i="6"/>
  <c r="D44" i="6"/>
  <c r="N43" i="6"/>
  <c r="I43" i="6"/>
  <c r="L43" i="6"/>
  <c r="F43" i="6"/>
  <c r="C43" i="6"/>
  <c r="I42" i="6"/>
  <c r="F42" i="6"/>
  <c r="K41" i="6"/>
  <c r="K39" i="6"/>
  <c r="J41" i="6"/>
  <c r="I41" i="6"/>
  <c r="L41" i="6"/>
  <c r="H41" i="6"/>
  <c r="F41" i="6"/>
  <c r="G41" i="6"/>
  <c r="E41" i="6"/>
  <c r="D41" i="6"/>
  <c r="D39" i="6"/>
  <c r="C39" i="6"/>
  <c r="C41" i="6"/>
  <c r="H39" i="6"/>
  <c r="G39" i="6"/>
  <c r="F39" i="6"/>
  <c r="N38" i="6"/>
  <c r="M38" i="6"/>
  <c r="I38" i="6"/>
  <c r="L38" i="6"/>
  <c r="F38" i="6"/>
  <c r="C38" i="6"/>
  <c r="K36" i="6"/>
  <c r="I36" i="6"/>
  <c r="L36" i="6"/>
  <c r="J36" i="6"/>
  <c r="M36" i="6"/>
  <c r="H36" i="6"/>
  <c r="G36" i="6"/>
  <c r="F36" i="6"/>
  <c r="E36" i="6"/>
  <c r="D36" i="6"/>
  <c r="C36" i="6"/>
  <c r="N35" i="6"/>
  <c r="I35" i="6"/>
  <c r="L35" i="6"/>
  <c r="F35" i="6"/>
  <c r="C35" i="6"/>
  <c r="K33" i="6"/>
  <c r="J33" i="6"/>
  <c r="I33" i="6"/>
  <c r="H33" i="6"/>
  <c r="N33" i="6"/>
  <c r="G33" i="6"/>
  <c r="F33" i="6"/>
  <c r="E33" i="6"/>
  <c r="D33" i="6"/>
  <c r="C33" i="6"/>
  <c r="M32" i="6"/>
  <c r="I32" i="6"/>
  <c r="F32" i="6"/>
  <c r="L32" i="6"/>
  <c r="C32" i="6"/>
  <c r="K30" i="6"/>
  <c r="J30" i="6"/>
  <c r="M30" i="6"/>
  <c r="H30" i="6"/>
  <c r="G30" i="6"/>
  <c r="F30" i="6"/>
  <c r="E30" i="6"/>
  <c r="D30" i="6"/>
  <c r="M29" i="6"/>
  <c r="I29" i="6"/>
  <c r="L29" i="6"/>
  <c r="F29" i="6"/>
  <c r="C29" i="6"/>
  <c r="K27" i="6"/>
  <c r="J27" i="6"/>
  <c r="H27" i="6"/>
  <c r="G27" i="6"/>
  <c r="F27" i="6"/>
  <c r="E27" i="6"/>
  <c r="D27" i="6"/>
  <c r="C27" i="6"/>
  <c r="M26" i="6"/>
  <c r="I26" i="6"/>
  <c r="F26" i="6"/>
  <c r="L26" i="6"/>
  <c r="C26" i="6"/>
  <c r="K24" i="6"/>
  <c r="J24" i="6"/>
  <c r="M24" i="6"/>
  <c r="H24" i="6"/>
  <c r="F24" i="6"/>
  <c r="L24" i="6"/>
  <c r="G24" i="6"/>
  <c r="E24" i="6"/>
  <c r="D24" i="6"/>
  <c r="M23" i="6"/>
  <c r="I23" i="6"/>
  <c r="L23" i="6"/>
  <c r="F23" i="6"/>
  <c r="C23" i="6"/>
  <c r="K21" i="6"/>
  <c r="J21" i="6"/>
  <c r="H21" i="6"/>
  <c r="G21" i="6"/>
  <c r="F21" i="6"/>
  <c r="E21" i="6"/>
  <c r="D21" i="6"/>
  <c r="D13" i="6"/>
  <c r="N20" i="6"/>
  <c r="M20" i="6"/>
  <c r="I20" i="6"/>
  <c r="L20" i="6"/>
  <c r="F20" i="6"/>
  <c r="C20" i="6"/>
  <c r="M18" i="6"/>
  <c r="K18" i="6"/>
  <c r="N18" i="6"/>
  <c r="J18" i="6"/>
  <c r="I18" i="6"/>
  <c r="L18" i="6"/>
  <c r="H18" i="6"/>
  <c r="H13" i="6"/>
  <c r="H11" i="6"/>
  <c r="G18" i="6"/>
  <c r="F18" i="6"/>
  <c r="E18" i="6"/>
  <c r="D18" i="6"/>
  <c r="C18" i="6"/>
  <c r="N17" i="6"/>
  <c r="M17" i="6"/>
  <c r="I17" i="6"/>
  <c r="L17" i="6"/>
  <c r="F17" i="6"/>
  <c r="C17" i="6"/>
  <c r="K15" i="6"/>
  <c r="N15" i="6"/>
  <c r="J15" i="6"/>
  <c r="M15" i="6"/>
  <c r="H15" i="6"/>
  <c r="G15" i="6"/>
  <c r="F15" i="6"/>
  <c r="E15" i="6"/>
  <c r="C15" i="6"/>
  <c r="D15" i="6"/>
  <c r="K13" i="6"/>
  <c r="K11" i="6"/>
  <c r="J12" i="5"/>
  <c r="I12" i="5"/>
  <c r="K12" i="5"/>
  <c r="K10" i="5"/>
  <c r="G12" i="5"/>
  <c r="F12" i="5"/>
  <c r="L12" i="5"/>
  <c r="H12" i="5"/>
  <c r="N12" i="5"/>
  <c r="I14" i="5"/>
  <c r="L14" i="5"/>
  <c r="F14" i="5"/>
  <c r="N14" i="5"/>
  <c r="J15" i="5"/>
  <c r="M15" i="5"/>
  <c r="K15" i="5"/>
  <c r="G15" i="5"/>
  <c r="F15" i="5"/>
  <c r="L15" i="5"/>
  <c r="H15" i="5"/>
  <c r="N15" i="5"/>
  <c r="I17" i="5"/>
  <c r="L17" i="5"/>
  <c r="F17" i="5"/>
  <c r="M17" i="5"/>
  <c r="N17" i="5"/>
  <c r="I18" i="5"/>
  <c r="L18" i="5"/>
  <c r="F18" i="5"/>
  <c r="M18" i="5"/>
  <c r="N18" i="5"/>
  <c r="J19" i="5"/>
  <c r="I19" i="5"/>
  <c r="K19" i="5"/>
  <c r="N19" i="5"/>
  <c r="G19" i="5"/>
  <c r="H19" i="5"/>
  <c r="F19" i="5"/>
  <c r="I20" i="5"/>
  <c r="L20" i="5"/>
  <c r="F20" i="5"/>
  <c r="N20" i="5"/>
  <c r="J21" i="5"/>
  <c r="K21" i="5"/>
  <c r="N21" i="5"/>
  <c r="G21" i="5"/>
  <c r="H21" i="5"/>
  <c r="F21" i="5"/>
  <c r="F23" i="5"/>
  <c r="I23" i="5"/>
  <c r="N23" i="5"/>
  <c r="F24" i="5"/>
  <c r="I24" i="5"/>
  <c r="M24" i="5"/>
  <c r="N24" i="5"/>
  <c r="F25" i="5"/>
  <c r="I25" i="5"/>
  <c r="L25" i="5"/>
  <c r="M25" i="5"/>
  <c r="I26" i="5"/>
  <c r="F26" i="5"/>
  <c r="L26" i="5"/>
  <c r="M26" i="5"/>
  <c r="N26" i="5"/>
  <c r="F27" i="5"/>
  <c r="I27" i="5"/>
  <c r="L27" i="5"/>
  <c r="M27" i="5"/>
  <c r="N27" i="5"/>
  <c r="C23" i="5"/>
  <c r="E21" i="5"/>
  <c r="C21" i="5"/>
  <c r="D21" i="5"/>
  <c r="D12" i="5"/>
  <c r="D10" i="5"/>
  <c r="C10" i="5"/>
  <c r="D15" i="5"/>
  <c r="D19" i="5"/>
  <c r="C19" i="5"/>
  <c r="E12" i="5"/>
  <c r="E10" i="5"/>
  <c r="E15" i="5"/>
  <c r="C15" i="5"/>
  <c r="E19" i="5"/>
  <c r="C14" i="5"/>
  <c r="C17" i="5"/>
  <c r="C18" i="5"/>
  <c r="C20" i="5"/>
  <c r="C24" i="5"/>
  <c r="C25" i="5"/>
  <c r="C26" i="5"/>
  <c r="C27" i="5"/>
  <c r="I12" i="8"/>
  <c r="C32" i="8"/>
  <c r="E12" i="8"/>
  <c r="E10" i="8"/>
  <c r="J17" i="8"/>
  <c r="I17" i="8"/>
  <c r="G22" i="8"/>
  <c r="F22" i="8"/>
  <c r="G37" i="8"/>
  <c r="F37" i="8"/>
  <c r="L42" i="8"/>
  <c r="C14" i="7"/>
  <c r="G24" i="7"/>
  <c r="I19" i="7"/>
  <c r="L19" i="7"/>
  <c r="I32" i="7"/>
  <c r="I37" i="7"/>
  <c r="I17" i="7"/>
  <c r="N50" i="6"/>
  <c r="N41" i="6"/>
  <c r="J39" i="6"/>
  <c r="M39" i="6"/>
  <c r="J50" i="6"/>
  <c r="I62" i="6"/>
  <c r="I24" i="6"/>
  <c r="I30" i="6"/>
  <c r="L30" i="6"/>
  <c r="I44" i="6"/>
  <c r="L44" i="6"/>
  <c r="I47" i="6"/>
  <c r="G50" i="6"/>
  <c r="I52" i="6"/>
  <c r="M21" i="5"/>
  <c r="I15" i="5"/>
  <c r="C12" i="8"/>
  <c r="F24" i="7"/>
  <c r="M50" i="6"/>
  <c r="F50" i="6"/>
  <c r="C12" i="7"/>
  <c r="L17" i="8"/>
  <c r="L19" i="5"/>
  <c r="N39" i="6"/>
  <c r="I39" i="6"/>
  <c r="L39" i="6"/>
  <c r="L45" i="8"/>
  <c r="N11" i="6"/>
  <c r="D11" i="6"/>
  <c r="L14" i="8"/>
  <c r="N17" i="8"/>
  <c r="L62" i="6"/>
  <c r="L33" i="6"/>
  <c r="C19" i="8"/>
  <c r="D17" i="8"/>
  <c r="C17" i="8"/>
  <c r="N24" i="8"/>
  <c r="K22" i="8"/>
  <c r="G10" i="5"/>
  <c r="F10" i="5"/>
  <c r="N13" i="6"/>
  <c r="L17" i="7"/>
  <c r="L23" i="5"/>
  <c r="I21" i="5"/>
  <c r="L21" i="5"/>
  <c r="E13" i="6"/>
  <c r="C30" i="6"/>
  <c r="N36" i="6"/>
  <c r="M52" i="6"/>
  <c r="M65" i="6"/>
  <c r="H12" i="7"/>
  <c r="L31" i="7"/>
  <c r="F34" i="7"/>
  <c r="L34" i="7"/>
  <c r="N34" i="7"/>
  <c r="C14" i="8"/>
  <c r="J37" i="8"/>
  <c r="M21" i="6"/>
  <c r="I21" i="6"/>
  <c r="L21" i="6"/>
  <c r="F14" i="7"/>
  <c r="L14" i="7"/>
  <c r="G12" i="7"/>
  <c r="H10" i="5"/>
  <c r="N10" i="5"/>
  <c r="I15" i="6"/>
  <c r="L15" i="6"/>
  <c r="I24" i="8"/>
  <c r="L24" i="8"/>
  <c r="I28" i="8"/>
  <c r="L28" i="8"/>
  <c r="L24" i="5"/>
  <c r="G13" i="6"/>
  <c r="C21" i="6"/>
  <c r="M27" i="6"/>
  <c r="I27" i="6"/>
  <c r="L27" i="6"/>
  <c r="C44" i="6"/>
  <c r="F47" i="6"/>
  <c r="L47" i="6"/>
  <c r="F17" i="7"/>
  <c r="D24" i="7"/>
  <c r="C24" i="7"/>
  <c r="H32" i="7"/>
  <c r="F32" i="7"/>
  <c r="L32" i="7"/>
  <c r="G12" i="8"/>
  <c r="F19" i="8"/>
  <c r="I19" i="8"/>
  <c r="L19" i="8"/>
  <c r="D37" i="8"/>
  <c r="C37" i="8"/>
  <c r="C39" i="8"/>
  <c r="L65" i="6"/>
  <c r="N26" i="7"/>
  <c r="K24" i="7"/>
  <c r="M22" i="8"/>
  <c r="J10" i="5"/>
  <c r="C12" i="5"/>
  <c r="J13" i="6"/>
  <c r="C24" i="6"/>
  <c r="D50" i="6"/>
  <c r="C50" i="6"/>
  <c r="E10" i="7"/>
  <c r="J12" i="7"/>
  <c r="D32" i="7"/>
  <c r="C32" i="7"/>
  <c r="F17" i="8"/>
  <c r="N19" i="8"/>
  <c r="D22" i="8"/>
  <c r="C22" i="8"/>
  <c r="N32" i="8"/>
  <c r="N34" i="8"/>
  <c r="N45" i="8"/>
  <c r="F12" i="8"/>
  <c r="L12" i="8"/>
  <c r="G10" i="8"/>
  <c r="F10" i="8"/>
  <c r="M37" i="8"/>
  <c r="I37" i="8"/>
  <c r="L37" i="8"/>
  <c r="J10" i="8"/>
  <c r="I12" i="7"/>
  <c r="J10" i="7"/>
  <c r="M13" i="6"/>
  <c r="I13" i="6"/>
  <c r="J11" i="6"/>
  <c r="K10" i="7"/>
  <c r="N24" i="7"/>
  <c r="G11" i="6"/>
  <c r="F11" i="6"/>
  <c r="F13" i="6"/>
  <c r="I22" i="8"/>
  <c r="L22" i="8"/>
  <c r="N22" i="8"/>
  <c r="K10" i="8"/>
  <c r="N10" i="8"/>
  <c r="I24" i="7"/>
  <c r="L24" i="7"/>
  <c r="N32" i="7"/>
  <c r="D10" i="7"/>
  <c r="C10" i="7"/>
  <c r="D10" i="8"/>
  <c r="C10" i="8"/>
  <c r="N12" i="7"/>
  <c r="H10" i="7"/>
  <c r="C11" i="6"/>
  <c r="M10" i="5"/>
  <c r="I10" i="5"/>
  <c r="L10" i="5"/>
  <c r="G10" i="7"/>
  <c r="F10" i="7"/>
  <c r="F12" i="7"/>
  <c r="C13" i="6"/>
  <c r="E11" i="6"/>
  <c r="N10" i="7"/>
  <c r="M11" i="6"/>
  <c r="I11" i="6"/>
  <c r="L11" i="6"/>
  <c r="L12" i="7"/>
  <c r="M10" i="7"/>
  <c r="I10" i="7"/>
  <c r="L10" i="7"/>
  <c r="L13" i="6"/>
  <c r="M10" i="8"/>
  <c r="I10" i="8"/>
  <c r="L10" i="8"/>
</calcChain>
</file>

<file path=xl/sharedStrings.xml><?xml version="1.0" encoding="utf-8"?>
<sst xmlns="http://schemas.openxmlformats.org/spreadsheetml/2006/main" count="255" uniqueCount="90">
  <si>
    <t>NN</t>
  </si>
  <si>
    <t>REPORT</t>
  </si>
  <si>
    <t>Annual plan¹</t>
  </si>
  <si>
    <t xml:space="preserve">Annual adjusted plan² </t>
  </si>
  <si>
    <t>Fact</t>
  </si>
  <si>
    <t>% of performance on the adjusted plan</t>
  </si>
  <si>
    <t>(thous. dram)</t>
  </si>
  <si>
    <t>TOTAl</t>
  </si>
  <si>
    <t>TOTAL</t>
  </si>
  <si>
    <t>Name of Community</t>
  </si>
  <si>
    <t xml:space="preserve">including the budget expenditure articles according to the  economic classification </t>
  </si>
  <si>
    <t>Current subventions to communities</t>
  </si>
  <si>
    <t>Capital subventions to communities</t>
  </si>
  <si>
    <t>Appendix N 5</t>
  </si>
  <si>
    <t>including</t>
  </si>
  <si>
    <t>Ararat marz</t>
  </si>
  <si>
    <t>Ararat</t>
  </si>
  <si>
    <t>Akhtala</t>
  </si>
  <si>
    <t>Odzun</t>
  </si>
  <si>
    <t>Lori marz</t>
  </si>
  <si>
    <t>Kotayk marz</t>
  </si>
  <si>
    <t>Charencavan</t>
  </si>
  <si>
    <t>Syunik marz</t>
  </si>
  <si>
    <t>Kapan</t>
  </si>
  <si>
    <t>Kajaran</t>
  </si>
  <si>
    <t>Agarak</t>
  </si>
  <si>
    <t>Lernadzor</t>
  </si>
  <si>
    <t>Annual adjusted  plan²</t>
  </si>
  <si>
    <t>Appendix  N 5</t>
  </si>
  <si>
    <t>(thous.dram)</t>
  </si>
  <si>
    <t>Alaverdi</t>
  </si>
  <si>
    <t>The program to preserve the natural environment of the  Alaverdi and restore the health of the population</t>
  </si>
  <si>
    <t>The program to preserve the natural environment of the  Odzun and restore the health of the population</t>
  </si>
  <si>
    <t>Shnogh</t>
  </si>
  <si>
    <t>The program to preserve the natural environment of the  Shnogh and restore the health of the population</t>
  </si>
  <si>
    <t>Mets Ayrum</t>
  </si>
  <si>
    <t>The program to preserve the natural environment of the Mets Ayrum and restore the health of the population</t>
  </si>
  <si>
    <t>Chochkan</t>
  </si>
  <si>
    <t>The program to preserve the natural environment of the  Chochkan and restore the health of the population</t>
  </si>
  <si>
    <t>Haghpat</t>
  </si>
  <si>
    <t>The program to preserve the natural environment of the Haghpat and restore the health of the population</t>
  </si>
  <si>
    <t>Hagvi</t>
  </si>
  <si>
    <t>The program to preserve the natural environment of the Hagvi</t>
  </si>
  <si>
    <t>Akori</t>
  </si>
  <si>
    <t>The program to preserve the natural environment of the  Akori</t>
  </si>
  <si>
    <t>The program to preserve the natural environment of the Kajaran and restore the health of the population</t>
  </si>
  <si>
    <t>Meghri</t>
  </si>
  <si>
    <t>The program to preserve the natural environment of the  Agarak and restore the health of the population</t>
  </si>
  <si>
    <t>Tavush marz</t>
  </si>
  <si>
    <t>Ayrum</t>
  </si>
  <si>
    <t>The program to preserve the natural environment of the  Ayrum and restore the health of the population</t>
  </si>
  <si>
    <t>The program to preserve the natural environment of the  Ptghavan and restore the health of the population</t>
  </si>
  <si>
    <t>The program to preserve the natural environment of the Haghtanak</t>
  </si>
  <si>
    <t>The program to preserve the natural environment of the Lchkadzor</t>
  </si>
  <si>
    <t>The program to preserve the natural environment of the  Archis</t>
  </si>
  <si>
    <t>The program to preserve the natural environment of the  Deghdzavan</t>
  </si>
  <si>
    <t>Noyemberyan</t>
  </si>
  <si>
    <t>The program to preserve the natural environment of the  Zorakan</t>
  </si>
  <si>
    <t>The program to preserve the natural environment of the  Berdavan and restore the health of the population</t>
  </si>
  <si>
    <t>The program to preserve the natural environment of the  Bagratashen and restore the health of the population</t>
  </si>
  <si>
    <t>The program to preserve the natural environment of the  Debedavan</t>
  </si>
  <si>
    <t>The program to preserve the natural environment of the  Kapan and restore the health of the population</t>
  </si>
  <si>
    <t>The program to preserve the natural environment of the  Ararat</t>
  </si>
  <si>
    <t>lori marz</t>
  </si>
  <si>
    <t>The program to preserve the natural environment of the  Haghpat and restore the health of the population</t>
  </si>
  <si>
    <t>Tsaghkadzor</t>
  </si>
  <si>
    <t>The program to preserve the natural environment of the  Tsaghkkadzor</t>
  </si>
  <si>
    <t>The program to preserve the natural environment of the  Charencavan and restore the health of the population</t>
  </si>
  <si>
    <t>The program to preserve the natural environment of the Meghri, Agarak, Karchevan, Kuris  and   Gudemnis and restore the health of the population</t>
  </si>
  <si>
    <t>The program to preserve the natural environment of the Ararat</t>
  </si>
  <si>
    <t>Armavir marz</t>
  </si>
  <si>
    <t>Metsamor</t>
  </si>
  <si>
    <t>The program to preserve the natural environment of the  metsamor</t>
  </si>
  <si>
    <t>The program to preserve the natural environment of the  Alaverdi, Akori and Haghpat and restore the health of the population</t>
  </si>
  <si>
    <t>The program to preserve the natural environment of the  Odzun and Hagvi and restore the health of the population</t>
  </si>
  <si>
    <t>Chrencavan</t>
  </si>
  <si>
    <t>The program to preserve the natural environment of the  Meghri and Agarak and restore the health of the population</t>
  </si>
  <si>
    <t>Karchevan</t>
  </si>
  <si>
    <t>Koghb</t>
  </si>
  <si>
    <t>On the communities receiving the subvention in the frame of the project of the"Providing Subventions to the Communities of the Republic of Armenia" for the implementation of the environmental programs according to the   RA Law  “On Targeted Use of Environmental Payments Made by Companies”  mentioned in the section 05, group 06, class 01 of the article 1 of the  Law of the Republic of Armenia “On the State Budget of the Republic of Armenia for 2018”</t>
  </si>
  <si>
    <t>On the communities receiving the subvention in the frame of the project of the "Providing Subventions to the Communities of the Republic of Armenia" for the implementation of the environmental programs according to the   RA Law  “On Targeted Use of Environmental Payments Made by Companies”  mentioned in the section 05, group 06, class 01 of the article 1 of the  Law of the Republic of Armenia “On the State Budget of the Republic of Armenia for 2017”</t>
  </si>
  <si>
    <t xml:space="preserve"> On the communities receiving the subvention in the frame of the project of the"Providing Subventions to the Communities of the Republic of Armenia" for the implementation of the environmental programs according to the   RA Law  “On Targeted Use of Environmental Payments Made by Companies”  mentioned in the section 05, group 06, class 01 of the article 1 of the  Law of the Republic of Armenia “On the State Budget of the Republic of Armenia for 2016”</t>
  </si>
  <si>
    <t>The program to preserve the natural environment of the  Charencavan</t>
  </si>
  <si>
    <t>The program to preserve the natural environment of the  Kajaran and restore the health of the population</t>
  </si>
  <si>
    <r>
      <t>¹</t>
    </r>
    <r>
      <rPr>
        <sz val="8"/>
        <rFont val="Calibri  "/>
      </rPr>
      <t xml:space="preserve"> Addopted by the law of RA “On the State Budget of the Republic of Armenia for 2019”                    </t>
    </r>
  </si>
  <si>
    <r>
      <t>²</t>
    </r>
    <r>
      <rPr>
        <sz val="8"/>
        <rFont val="Calibri  "/>
      </rPr>
      <t xml:space="preserve"> The changes made in accordance to legislation were taken into account        </t>
    </r>
  </si>
  <si>
    <r>
      <t>¹</t>
    </r>
    <r>
      <rPr>
        <sz val="8"/>
        <rFont val="Calibri  "/>
      </rPr>
      <t xml:space="preserve"> Addopted by the law of RA “On the State Budget of the Republic of Armenia for 2018”                    </t>
    </r>
  </si>
  <si>
    <r>
      <t>¹</t>
    </r>
    <r>
      <rPr>
        <sz val="8"/>
        <rFont val="Calibri  "/>
      </rPr>
      <t xml:space="preserve"> Addopted by the law of RA “On the State Budget of the Republic of Armenia for 2017”                    </t>
    </r>
  </si>
  <si>
    <t>On the communities receiving the subvention in the frame of the project of the "Providing Subventions to the Communities of the Republic of Armenia" for the implementation of the environmental programs according to the   RA Law  "On Targeted Use of Environmental Tax Made by Companies"  within the framework of the 12001 activity of the 1133 program of the  Law of the Republic of Armenia “On the State Budget of the Republic of Armenia for 2019”</t>
  </si>
  <si>
    <r>
      <t>¹</t>
    </r>
    <r>
      <rPr>
        <sz val="8"/>
        <rFont val="Calibri  "/>
      </rPr>
      <t xml:space="preserve"> Addopted by the law of RA “On the State Budget of the Republic of Armenia for 2016”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</si>
</sst>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 _ _-;\-* #,##0.00\ _ _-;_-* &quot;-&quot;??\ _ _-;_-@_-"/>
    <numFmt numFmtId="165" formatCode="0.0"/>
    <numFmt numFmtId="166" formatCode="_(* #,##0.0_);_(* \(#,##0.0\);_(* &quot;-&quot;?_);_(@_)"/>
  </numFmts>
  <fonts count="14">
    <font>
      <sz val="10"/>
      <name val="Arial"/>
    </font>
    <font>
      <sz val="10"/>
      <name val="Arial"/>
    </font>
    <font>
      <sz val="8"/>
      <name val="Arial"/>
    </font>
    <font>
      <sz val="11"/>
      <name val="Times Armenian"/>
    </font>
    <font>
      <sz val="10"/>
      <name val="Calibri  "/>
    </font>
    <font>
      <b/>
      <sz val="8"/>
      <name val="Calibri  "/>
    </font>
    <font>
      <b/>
      <sz val="14"/>
      <name val="Calibri  "/>
    </font>
    <font>
      <b/>
      <sz val="11"/>
      <name val="Calibri  "/>
    </font>
    <font>
      <b/>
      <i/>
      <sz val="10"/>
      <color indexed="10"/>
      <name val="Calibri  "/>
    </font>
    <font>
      <b/>
      <sz val="10"/>
      <color indexed="10"/>
      <name val="Calibri  "/>
    </font>
    <font>
      <sz val="10"/>
      <color indexed="10"/>
      <name val="Calibri  "/>
    </font>
    <font>
      <sz val="8"/>
      <name val="Calibri  "/>
    </font>
    <font>
      <b/>
      <sz val="10"/>
      <name val="Calibri  "/>
    </font>
    <font>
      <sz val="11"/>
      <name val="Calibri  "/>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52">
    <xf numFmtId="0" fontId="0" fillId="0" borderId="0" xfId="0"/>
    <xf numFmtId="0" fontId="4" fillId="0" borderId="0" xfId="0" applyFont="1"/>
    <xf numFmtId="0" fontId="5" fillId="0" borderId="0" xfId="0" applyFont="1" applyAlignment="1">
      <alignment horizontal="right"/>
    </xf>
    <xf numFmtId="0" fontId="6"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left"/>
    </xf>
    <xf numFmtId="43" fontId="9" fillId="0" borderId="0" xfId="0" applyNumberFormat="1" applyFont="1"/>
    <xf numFmtId="43" fontId="4" fillId="0" borderId="0" xfId="0" applyNumberFormat="1" applyFont="1"/>
    <xf numFmtId="0" fontId="10" fillId="0" borderId="0" xfId="0" applyFont="1"/>
    <xf numFmtId="2" fontId="11" fillId="0" borderId="9" xfId="0" applyNumberFormat="1" applyFont="1" applyBorder="1" applyAlignment="1">
      <alignment horizontal="center" vertical="center" wrapText="1"/>
    </xf>
    <xf numFmtId="0" fontId="4" fillId="0" borderId="3" xfId="0" applyFont="1" applyBorder="1"/>
    <xf numFmtId="0" fontId="4" fillId="0" borderId="4" xfId="0" applyFont="1" applyBorder="1"/>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166" fontId="12" fillId="0" borderId="6" xfId="2" applyNumberFormat="1" applyFont="1" applyFill="1" applyBorder="1" applyAlignment="1">
      <alignment horizontal="center" vertical="center" wrapText="1"/>
    </xf>
    <xf numFmtId="166" fontId="12" fillId="2" borderId="8" xfId="2" applyNumberFormat="1" applyFont="1" applyFill="1" applyBorder="1" applyAlignment="1">
      <alignment horizontal="center" vertical="center" wrapText="1"/>
    </xf>
    <xf numFmtId="166" fontId="12" fillId="2" borderId="2" xfId="2" applyNumberFormat="1" applyFont="1" applyFill="1" applyBorder="1" applyAlignment="1">
      <alignment horizontal="center" vertical="center" wrapText="1"/>
    </xf>
    <xf numFmtId="0" fontId="13" fillId="0" borderId="0" xfId="0" applyFont="1"/>
    <xf numFmtId="166" fontId="12" fillId="0" borderId="7" xfId="2" applyNumberFormat="1" applyFont="1" applyFill="1" applyBorder="1" applyAlignment="1">
      <alignment horizontal="center" vertical="center" wrapText="1"/>
    </xf>
    <xf numFmtId="166" fontId="12" fillId="0" borderId="2" xfId="2" applyNumberFormat="1" applyFont="1" applyFill="1" applyBorder="1" applyAlignment="1">
      <alignment horizontal="center" vertical="center" wrapText="1"/>
    </xf>
    <xf numFmtId="0" fontId="4" fillId="0" borderId="1" xfId="0" applyFont="1" applyBorder="1" applyAlignment="1">
      <alignment horizontal="center"/>
    </xf>
    <xf numFmtId="0" fontId="12" fillId="2" borderId="1" xfId="0" applyFont="1" applyFill="1" applyBorder="1" applyAlignment="1">
      <alignment horizontal="center" vertical="center" wrapText="1"/>
    </xf>
    <xf numFmtId="43" fontId="12" fillId="0" borderId="1" xfId="1" applyNumberFormat="1" applyFont="1" applyFill="1" applyBorder="1" applyAlignment="1">
      <alignment horizontal="center" vertical="center"/>
    </xf>
    <xf numFmtId="39" fontId="12" fillId="0" borderId="1" xfId="1" applyNumberFormat="1" applyFont="1" applyFill="1" applyBorder="1" applyAlignment="1">
      <alignment horizontal="center" vertical="center" wrapText="1"/>
    </xf>
    <xf numFmtId="10" fontId="12" fillId="0" borderId="1" xfId="0" applyNumberFormat="1" applyFont="1" applyBorder="1" applyAlignment="1">
      <alignment horizontal="center" vertical="center"/>
    </xf>
    <xf numFmtId="0" fontId="4" fillId="0" borderId="1" xfId="0" applyFont="1" applyBorder="1" applyAlignment="1">
      <alignment vertical="center" wrapText="1"/>
    </xf>
    <xf numFmtId="39" fontId="4" fillId="0" borderId="1" xfId="1" applyNumberFormat="1" applyFont="1" applyFill="1" applyBorder="1" applyAlignment="1">
      <alignment horizontal="center" vertical="center" wrapText="1"/>
    </xf>
    <xf numFmtId="43" fontId="12" fillId="0" borderId="1" xfId="1" applyFont="1" applyFill="1" applyBorder="1" applyAlignment="1">
      <alignment horizontal="center" vertical="center" wrapText="1"/>
    </xf>
    <xf numFmtId="43" fontId="4" fillId="0" borderId="1" xfId="1" applyNumberFormat="1"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165" fontId="12"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xf>
    <xf numFmtId="0" fontId="7" fillId="0" borderId="0" xfId="0" applyFont="1"/>
    <xf numFmtId="0" fontId="4"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wrapText="1"/>
    </xf>
    <xf numFmtId="164" fontId="4" fillId="0" borderId="0" xfId="0" applyNumberFormat="1" applyFont="1"/>
    <xf numFmtId="0" fontId="9" fillId="0" borderId="0" xfId="0" applyFont="1"/>
    <xf numFmtId="43" fontId="4" fillId="2" borderId="1" xfId="1" applyFont="1" applyFill="1" applyBorder="1" applyAlignment="1">
      <alignment horizontal="center"/>
    </xf>
    <xf numFmtId="43" fontId="12" fillId="0" borderId="1" xfId="1" applyFont="1" applyFill="1" applyBorder="1" applyAlignment="1">
      <alignment horizontal="center" vertical="center"/>
    </xf>
    <xf numFmtId="39" fontId="4" fillId="2" borderId="1" xfId="1" applyNumberFormat="1" applyFont="1" applyFill="1" applyBorder="1" applyAlignment="1">
      <alignment horizontal="center"/>
    </xf>
    <xf numFmtId="43" fontId="4" fillId="0" borderId="1" xfId="1" applyFont="1" applyFill="1" applyBorder="1" applyAlignment="1">
      <alignment horizontal="center" vertical="center" wrapText="1"/>
    </xf>
    <xf numFmtId="39" fontId="4" fillId="0" borderId="1" xfId="1" applyNumberFormat="1" applyFont="1" applyFill="1" applyBorder="1" applyAlignment="1">
      <alignment horizontal="center" vertical="center"/>
    </xf>
    <xf numFmtId="39" fontId="12" fillId="0" borderId="1" xfId="1" applyNumberFormat="1" applyFont="1" applyFill="1" applyBorder="1" applyAlignment="1">
      <alignment horizontal="center" vertical="center"/>
    </xf>
    <xf numFmtId="43" fontId="4" fillId="0" borderId="1" xfId="1" applyFont="1" applyFill="1" applyBorder="1" applyAlignment="1">
      <alignment horizontal="center" vertical="center"/>
    </xf>
    <xf numFmtId="43" fontId="4" fillId="0" borderId="1" xfId="1" applyFont="1" applyFill="1" applyBorder="1" applyAlignment="1">
      <alignment horizontal="center" wrapText="1"/>
    </xf>
    <xf numFmtId="39" fontId="4" fillId="0" borderId="1" xfId="1" applyNumberFormat="1" applyFont="1" applyFill="1" applyBorder="1" applyAlignment="1">
      <alignment horizontal="center" wrapText="1"/>
    </xf>
    <xf numFmtId="43" fontId="12" fillId="0" borderId="1" xfId="1" applyFont="1" applyFill="1" applyBorder="1" applyAlignment="1">
      <alignment vertical="center"/>
    </xf>
  </cellXfs>
  <cellStyles count="3">
    <cellStyle name="Comma" xfId="1" builtinId="3"/>
    <cellStyle name="Normal" xfId="0" builtinId="0"/>
    <cellStyle name="Normal_Book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Normal="100" zoomScaleSheetLayoutView="100" workbookViewId="0">
      <selection activeCell="D5" sqref="D5"/>
    </sheetView>
  </sheetViews>
  <sheetFormatPr defaultColWidth="9.109375" defaultRowHeight="13.2"/>
  <cols>
    <col min="1" max="1" width="4.88671875" style="1" customWidth="1"/>
    <col min="2" max="2" width="25" style="1" customWidth="1"/>
    <col min="3" max="3" width="13.5546875" style="1" customWidth="1"/>
    <col min="4" max="4" width="15.88671875" style="1" customWidth="1"/>
    <col min="5" max="5" width="15.6640625" style="1" customWidth="1"/>
    <col min="6" max="6" width="12.88671875" style="1" customWidth="1"/>
    <col min="7" max="7" width="16.33203125" style="1" customWidth="1"/>
    <col min="8" max="8" width="16" style="1" customWidth="1"/>
    <col min="9" max="9" width="12.33203125" style="1" customWidth="1"/>
    <col min="10" max="10" width="15.6640625" style="1" customWidth="1"/>
    <col min="11" max="11" width="16.109375" style="1" customWidth="1"/>
    <col min="12" max="12" width="11.109375" style="1" customWidth="1"/>
    <col min="13" max="13" width="16.109375" style="1" customWidth="1"/>
    <col min="14" max="14" width="16.33203125" style="1" customWidth="1"/>
    <col min="15" max="16384" width="9.109375" style="1"/>
  </cols>
  <sheetData>
    <row r="1" spans="1:14" ht="14.25" customHeight="1">
      <c r="N1" s="2" t="s">
        <v>13</v>
      </c>
    </row>
    <row r="2" spans="1:14" ht="21" customHeight="1">
      <c r="A2" s="3" t="s">
        <v>1</v>
      </c>
      <c r="B2" s="3"/>
      <c r="C2" s="3"/>
      <c r="D2" s="3"/>
      <c r="E2" s="3"/>
      <c r="F2" s="3"/>
      <c r="G2" s="3"/>
      <c r="H2" s="3"/>
      <c r="I2" s="3"/>
      <c r="J2" s="3"/>
      <c r="K2" s="3"/>
      <c r="L2" s="3"/>
      <c r="M2" s="3"/>
      <c r="N2" s="3"/>
    </row>
    <row r="4" spans="1:14" ht="71.25" customHeight="1">
      <c r="A4" s="4" t="s">
        <v>81</v>
      </c>
      <c r="B4" s="4"/>
      <c r="C4" s="4"/>
      <c r="D4" s="4"/>
      <c r="E4" s="4"/>
      <c r="F4" s="4"/>
      <c r="G4" s="4"/>
      <c r="H4" s="4"/>
      <c r="I4" s="4"/>
      <c r="J4" s="4"/>
      <c r="K4" s="4"/>
      <c r="L4" s="4"/>
      <c r="M4" s="4"/>
      <c r="N4" s="4"/>
    </row>
    <row r="5" spans="1:14">
      <c r="B5" s="5"/>
    </row>
    <row r="6" spans="1:14" ht="15.75" customHeight="1">
      <c r="B6" s="5"/>
      <c r="C6" s="41"/>
      <c r="F6" s="8"/>
      <c r="M6" s="9" t="s">
        <v>6</v>
      </c>
      <c r="N6" s="9"/>
    </row>
    <row r="7" spans="1:14" ht="24" customHeight="1">
      <c r="A7" s="10"/>
      <c r="B7" s="11"/>
      <c r="C7" s="12" t="s">
        <v>2</v>
      </c>
      <c r="D7" s="13"/>
      <c r="E7" s="14"/>
      <c r="F7" s="12" t="s">
        <v>3</v>
      </c>
      <c r="G7" s="13"/>
      <c r="H7" s="14"/>
      <c r="I7" s="12" t="s">
        <v>4</v>
      </c>
      <c r="J7" s="13"/>
      <c r="K7" s="14"/>
      <c r="L7" s="12" t="s">
        <v>5</v>
      </c>
      <c r="M7" s="13"/>
      <c r="N7" s="14"/>
    </row>
    <row r="8" spans="1:14" s="20" customFormat="1" ht="51" customHeight="1">
      <c r="A8" s="15" t="s">
        <v>0</v>
      </c>
      <c r="B8" s="16" t="s">
        <v>9</v>
      </c>
      <c r="C8" s="17" t="s">
        <v>8</v>
      </c>
      <c r="D8" s="18" t="s">
        <v>10</v>
      </c>
      <c r="E8" s="19"/>
      <c r="F8" s="17" t="s">
        <v>8</v>
      </c>
      <c r="G8" s="18" t="s">
        <v>10</v>
      </c>
      <c r="H8" s="19"/>
      <c r="I8" s="17" t="s">
        <v>7</v>
      </c>
      <c r="J8" s="18" t="s">
        <v>10</v>
      </c>
      <c r="K8" s="19"/>
      <c r="L8" s="17" t="s">
        <v>8</v>
      </c>
      <c r="M8" s="18" t="s">
        <v>10</v>
      </c>
      <c r="N8" s="19"/>
    </row>
    <row r="9" spans="1:14" s="20" customFormat="1" ht="53.25" customHeight="1">
      <c r="A9" s="15"/>
      <c r="B9" s="16"/>
      <c r="C9" s="21"/>
      <c r="D9" s="22" t="s">
        <v>11</v>
      </c>
      <c r="E9" s="22" t="s">
        <v>12</v>
      </c>
      <c r="F9" s="21"/>
      <c r="G9" s="22" t="s">
        <v>11</v>
      </c>
      <c r="H9" s="22" t="s">
        <v>12</v>
      </c>
      <c r="I9" s="21"/>
      <c r="J9" s="22" t="s">
        <v>11</v>
      </c>
      <c r="K9" s="22" t="s">
        <v>12</v>
      </c>
      <c r="L9" s="21"/>
      <c r="M9" s="22" t="s">
        <v>11</v>
      </c>
      <c r="N9" s="22" t="s">
        <v>12</v>
      </c>
    </row>
    <row r="10" spans="1:14" s="20" customFormat="1" ht="23.1" customHeight="1">
      <c r="A10" s="23"/>
      <c r="B10" s="24" t="s">
        <v>8</v>
      </c>
      <c r="C10" s="26">
        <f>D10+E10</f>
        <v>94421</v>
      </c>
      <c r="D10" s="26">
        <f>D12+D15+D19+D21</f>
        <v>16569.3</v>
      </c>
      <c r="E10" s="26">
        <f>E12+E15+E19+E21</f>
        <v>77851.7</v>
      </c>
      <c r="F10" s="26">
        <f>G10+H10</f>
        <v>94421</v>
      </c>
      <c r="G10" s="26">
        <f>G12+G15+G19+G21</f>
        <v>16569.3</v>
      </c>
      <c r="H10" s="26">
        <f>H12+H15+H19+H21</f>
        <v>77851.7</v>
      </c>
      <c r="I10" s="26">
        <f>J10+K10</f>
        <v>89748</v>
      </c>
      <c r="J10" s="26">
        <f>J12+J15+J19+J21</f>
        <v>15550.900000000001</v>
      </c>
      <c r="K10" s="26">
        <f>K12+K15+K19+K21</f>
        <v>74197.100000000006</v>
      </c>
      <c r="L10" s="27">
        <f>I10/F10</f>
        <v>0.95050889103059699</v>
      </c>
      <c r="M10" s="27">
        <f>J10/G10</f>
        <v>0.93853693276119099</v>
      </c>
      <c r="N10" s="27">
        <f>K10/H10</f>
        <v>0.95305690177606928</v>
      </c>
    </row>
    <row r="11" spans="1:14" s="20" customFormat="1" ht="18.75" customHeight="1">
      <c r="A11" s="23"/>
      <c r="B11" s="28" t="s">
        <v>14</v>
      </c>
      <c r="C11" s="26"/>
      <c r="D11" s="30"/>
      <c r="E11" s="30"/>
      <c r="F11" s="30"/>
      <c r="G11" s="30"/>
      <c r="H11" s="30"/>
      <c r="I11" s="30"/>
      <c r="J11" s="30"/>
      <c r="K11" s="30"/>
      <c r="L11" s="35"/>
      <c r="M11" s="35"/>
      <c r="N11" s="35"/>
    </row>
    <row r="12" spans="1:14" s="20" customFormat="1" ht="23.1" customHeight="1">
      <c r="A12" s="32">
        <v>1</v>
      </c>
      <c r="B12" s="33" t="s">
        <v>15</v>
      </c>
      <c r="C12" s="26">
        <f>D12+E12</f>
        <v>7159.1</v>
      </c>
      <c r="D12" s="43">
        <f>D14</f>
        <v>0</v>
      </c>
      <c r="E12" s="26">
        <f>E14</f>
        <v>7159.1</v>
      </c>
      <c r="F12" s="26">
        <f>G12+H12</f>
        <v>7159.1</v>
      </c>
      <c r="G12" s="30">
        <f>G14</f>
        <v>0</v>
      </c>
      <c r="H12" s="26">
        <f>H14</f>
        <v>7159.1</v>
      </c>
      <c r="I12" s="26">
        <f>J12+K12</f>
        <v>4041.6</v>
      </c>
      <c r="J12" s="30">
        <f>J14</f>
        <v>0</v>
      </c>
      <c r="K12" s="26">
        <f>K14</f>
        <v>4041.6</v>
      </c>
      <c r="L12" s="27">
        <f t="shared" ref="L12:L27" si="0">I12/F12</f>
        <v>0.56454023550446286</v>
      </c>
      <c r="M12" s="27"/>
      <c r="N12" s="27">
        <f t="shared" ref="N12:N27" si="1">K12/H12</f>
        <v>0.56454023550446286</v>
      </c>
    </row>
    <row r="13" spans="1:14" s="20" customFormat="1" ht="18" customHeight="1">
      <c r="A13" s="32"/>
      <c r="B13" s="28" t="s">
        <v>14</v>
      </c>
      <c r="C13" s="29"/>
      <c r="D13" s="30"/>
      <c r="E13" s="44"/>
      <c r="F13" s="45"/>
      <c r="G13" s="30"/>
      <c r="H13" s="30"/>
      <c r="I13" s="45"/>
      <c r="J13" s="30"/>
      <c r="K13" s="30"/>
      <c r="L13" s="35"/>
      <c r="M13" s="35"/>
      <c r="N13" s="35"/>
    </row>
    <row r="14" spans="1:14" s="20" customFormat="1" ht="19.5" customHeight="1">
      <c r="A14" s="32"/>
      <c r="B14" s="28" t="s">
        <v>16</v>
      </c>
      <c r="C14" s="29">
        <f>D14+E14</f>
        <v>7159.1</v>
      </c>
      <c r="D14" s="43">
        <v>0</v>
      </c>
      <c r="E14" s="46">
        <v>7159.1</v>
      </c>
      <c r="F14" s="46">
        <f t="shared" ref="F14:F27" si="2">G14+H14</f>
        <v>7159.1</v>
      </c>
      <c r="G14" s="30">
        <v>0</v>
      </c>
      <c r="H14" s="46">
        <v>7159.1</v>
      </c>
      <c r="I14" s="46">
        <f t="shared" ref="I14:I27" si="3">J14+K14</f>
        <v>4041.6</v>
      </c>
      <c r="J14" s="30">
        <v>0</v>
      </c>
      <c r="K14" s="46">
        <v>4041.6</v>
      </c>
      <c r="L14" s="35">
        <f t="shared" si="0"/>
        <v>0.56454023550446286</v>
      </c>
      <c r="M14" s="35"/>
      <c r="N14" s="35">
        <f t="shared" si="1"/>
        <v>0.56454023550446286</v>
      </c>
    </row>
    <row r="15" spans="1:14" s="36" customFormat="1" ht="23.1" customHeight="1">
      <c r="A15" s="32">
        <v>2</v>
      </c>
      <c r="B15" s="33" t="s">
        <v>19</v>
      </c>
      <c r="C15" s="26">
        <f t="shared" ref="C15:C27" si="4">D15+E15</f>
        <v>52506.400000000001</v>
      </c>
      <c r="D15" s="26">
        <f>D17+D18</f>
        <v>9294.4</v>
      </c>
      <c r="E15" s="26">
        <f>E17+E18</f>
        <v>43212</v>
      </c>
      <c r="F15" s="26">
        <f t="shared" si="2"/>
        <v>52506.400000000001</v>
      </c>
      <c r="G15" s="26">
        <f>G17+G18</f>
        <v>9294.4</v>
      </c>
      <c r="H15" s="26">
        <f>H17+H18</f>
        <v>43212</v>
      </c>
      <c r="I15" s="26">
        <f t="shared" si="3"/>
        <v>52269.5</v>
      </c>
      <c r="J15" s="26">
        <f>J17+J18</f>
        <v>9292.1</v>
      </c>
      <c r="K15" s="26">
        <f>K17+K18</f>
        <v>42977.4</v>
      </c>
      <c r="L15" s="27">
        <f t="shared" si="0"/>
        <v>0.99548816906129534</v>
      </c>
      <c r="M15" s="27">
        <f t="shared" ref="M15:M27" si="5">J15/G15</f>
        <v>0.99975253916336726</v>
      </c>
      <c r="N15" s="27">
        <f t="shared" si="1"/>
        <v>0.99457095251319083</v>
      </c>
    </row>
    <row r="16" spans="1:14" s="20" customFormat="1" ht="19.5" customHeight="1">
      <c r="A16" s="32"/>
      <c r="B16" s="28" t="s">
        <v>14</v>
      </c>
      <c r="C16" s="29"/>
      <c r="D16" s="42"/>
      <c r="E16" s="44"/>
      <c r="F16" s="45"/>
      <c r="G16" s="42"/>
      <c r="H16" s="42"/>
      <c r="I16" s="45"/>
      <c r="J16" s="42"/>
      <c r="K16" s="42"/>
      <c r="L16" s="35"/>
      <c r="M16" s="35"/>
      <c r="N16" s="35"/>
    </row>
    <row r="17" spans="1:14" s="20" customFormat="1" ht="23.25" customHeight="1">
      <c r="A17" s="32"/>
      <c r="B17" s="28" t="s">
        <v>17</v>
      </c>
      <c r="C17" s="29">
        <f t="shared" si="4"/>
        <v>4588.2</v>
      </c>
      <c r="D17" s="29">
        <v>1376.2</v>
      </c>
      <c r="E17" s="46">
        <v>3212</v>
      </c>
      <c r="F17" s="46">
        <f t="shared" si="2"/>
        <v>4588.2</v>
      </c>
      <c r="G17" s="46">
        <v>1376.2</v>
      </c>
      <c r="H17" s="46">
        <v>3212</v>
      </c>
      <c r="I17" s="46">
        <f t="shared" si="3"/>
        <v>4588</v>
      </c>
      <c r="J17" s="46">
        <v>1376.2</v>
      </c>
      <c r="K17" s="46">
        <v>3211.8</v>
      </c>
      <c r="L17" s="35">
        <f t="shared" si="0"/>
        <v>0.99995640992110202</v>
      </c>
      <c r="M17" s="35">
        <f t="shared" si="5"/>
        <v>1</v>
      </c>
      <c r="N17" s="35">
        <f t="shared" si="1"/>
        <v>0.99993773349937742</v>
      </c>
    </row>
    <row r="18" spans="1:14" s="20" customFormat="1" ht="18.75" customHeight="1">
      <c r="A18" s="32"/>
      <c r="B18" s="28" t="s">
        <v>18</v>
      </c>
      <c r="C18" s="29">
        <f t="shared" si="4"/>
        <v>47918.2</v>
      </c>
      <c r="D18" s="29">
        <v>7918.2</v>
      </c>
      <c r="E18" s="46">
        <v>40000</v>
      </c>
      <c r="F18" s="46">
        <f t="shared" si="2"/>
        <v>47918.2</v>
      </c>
      <c r="G18" s="46">
        <v>7918.2</v>
      </c>
      <c r="H18" s="46">
        <v>40000</v>
      </c>
      <c r="I18" s="46">
        <f t="shared" si="3"/>
        <v>47681.5</v>
      </c>
      <c r="J18" s="46">
        <v>7915.9</v>
      </c>
      <c r="K18" s="46">
        <v>39765.599999999999</v>
      </c>
      <c r="L18" s="35">
        <f t="shared" si="0"/>
        <v>0.99506033198242005</v>
      </c>
      <c r="M18" s="35">
        <f t="shared" si="5"/>
        <v>0.99970952994367401</v>
      </c>
      <c r="N18" s="35">
        <f t="shared" si="1"/>
        <v>0.99413999999999991</v>
      </c>
    </row>
    <row r="19" spans="1:14" s="20" customFormat="1" ht="23.1" customHeight="1">
      <c r="A19" s="32">
        <v>3</v>
      </c>
      <c r="B19" s="33" t="s">
        <v>20</v>
      </c>
      <c r="C19" s="26">
        <f t="shared" si="4"/>
        <v>1214.5999999999999</v>
      </c>
      <c r="D19" s="43">
        <f>D20</f>
        <v>0</v>
      </c>
      <c r="E19" s="47">
        <f>E20</f>
        <v>1214.5999999999999</v>
      </c>
      <c r="F19" s="26">
        <f t="shared" si="2"/>
        <v>1214.5999999999999</v>
      </c>
      <c r="G19" s="43">
        <f>G20</f>
        <v>0</v>
      </c>
      <c r="H19" s="26">
        <f>H20</f>
        <v>1214.5999999999999</v>
      </c>
      <c r="I19" s="26">
        <f t="shared" si="3"/>
        <v>974.6</v>
      </c>
      <c r="J19" s="43">
        <f>J20</f>
        <v>0</v>
      </c>
      <c r="K19" s="26">
        <f>K20</f>
        <v>974.6</v>
      </c>
      <c r="L19" s="35">
        <f t="shared" si="0"/>
        <v>0.802404083648938</v>
      </c>
      <c r="M19" s="35"/>
      <c r="N19" s="35">
        <f t="shared" si="1"/>
        <v>0.802404083648938</v>
      </c>
    </row>
    <row r="20" spans="1:14" s="20" customFormat="1" ht="23.25" customHeight="1">
      <c r="A20" s="32"/>
      <c r="B20" s="28" t="s">
        <v>21</v>
      </c>
      <c r="C20" s="29">
        <f t="shared" si="4"/>
        <v>1214.5999999999999</v>
      </c>
      <c r="D20" s="48">
        <v>0</v>
      </c>
      <c r="E20" s="46">
        <v>1214.5999999999999</v>
      </c>
      <c r="F20" s="46">
        <f t="shared" si="2"/>
        <v>1214.5999999999999</v>
      </c>
      <c r="G20" s="48">
        <v>0</v>
      </c>
      <c r="H20" s="46">
        <v>1214.5999999999999</v>
      </c>
      <c r="I20" s="46">
        <f t="shared" si="3"/>
        <v>974.6</v>
      </c>
      <c r="J20" s="48">
        <v>0</v>
      </c>
      <c r="K20" s="46">
        <v>974.6</v>
      </c>
      <c r="L20" s="35">
        <f t="shared" si="0"/>
        <v>0.802404083648938</v>
      </c>
      <c r="M20" s="35"/>
      <c r="N20" s="35">
        <f t="shared" si="1"/>
        <v>0.802404083648938</v>
      </c>
    </row>
    <row r="21" spans="1:14" ht="23.1" customHeight="1">
      <c r="A21" s="32">
        <v>4</v>
      </c>
      <c r="B21" s="33" t="s">
        <v>22</v>
      </c>
      <c r="C21" s="26">
        <f>D21+E21</f>
        <v>33540.9</v>
      </c>
      <c r="D21" s="26">
        <f>SUM(D23:D27)</f>
        <v>7274.9</v>
      </c>
      <c r="E21" s="26">
        <f>SUM(E23:E27)</f>
        <v>26266</v>
      </c>
      <c r="F21" s="26">
        <f>G21+H21</f>
        <v>33540.9</v>
      </c>
      <c r="G21" s="26">
        <f>SUM(G23:G27)</f>
        <v>7274.9</v>
      </c>
      <c r="H21" s="26">
        <f>SUM(H23:H27)</f>
        <v>26266</v>
      </c>
      <c r="I21" s="26">
        <f>J21+K21</f>
        <v>32462.3</v>
      </c>
      <c r="J21" s="26">
        <f>SUM(J23:J27)</f>
        <v>6258.8</v>
      </c>
      <c r="K21" s="26">
        <f>SUM(K23:K27)</f>
        <v>26203.5</v>
      </c>
      <c r="L21" s="27">
        <f t="shared" si="0"/>
        <v>0.96784224633209004</v>
      </c>
      <c r="M21" s="27">
        <f t="shared" si="5"/>
        <v>0.86032797701686625</v>
      </c>
      <c r="N21" s="27">
        <f t="shared" si="1"/>
        <v>0.99762049798218233</v>
      </c>
    </row>
    <row r="22" spans="1:14" ht="18.75" customHeight="1">
      <c r="A22" s="32"/>
      <c r="B22" s="28" t="s">
        <v>14</v>
      </c>
      <c r="C22" s="29"/>
      <c r="D22" s="49"/>
      <c r="E22" s="50"/>
      <c r="F22" s="45"/>
      <c r="G22" s="49"/>
      <c r="H22" s="49"/>
      <c r="I22" s="45"/>
      <c r="J22" s="49"/>
      <c r="K22" s="49"/>
      <c r="L22" s="35"/>
      <c r="M22" s="35"/>
      <c r="N22" s="35"/>
    </row>
    <row r="23" spans="1:14" ht="21.75" customHeight="1">
      <c r="A23" s="32"/>
      <c r="B23" s="28" t="s">
        <v>23</v>
      </c>
      <c r="C23" s="29">
        <f>D23+E23</f>
        <v>6338.6</v>
      </c>
      <c r="D23" s="51">
        <v>0</v>
      </c>
      <c r="E23" s="46">
        <v>6338.6</v>
      </c>
      <c r="F23" s="29">
        <f>G23+H23</f>
        <v>6338.6</v>
      </c>
      <c r="G23" s="43">
        <v>0</v>
      </c>
      <c r="H23" s="29">
        <v>6338.6</v>
      </c>
      <c r="I23" s="29">
        <f>J23+K23</f>
        <v>6276.1</v>
      </c>
      <c r="J23" s="51">
        <v>0</v>
      </c>
      <c r="K23" s="29">
        <v>6276.1</v>
      </c>
      <c r="L23" s="35">
        <f t="shared" si="0"/>
        <v>0.99013977849998425</v>
      </c>
      <c r="M23" s="35"/>
      <c r="N23" s="35">
        <f t="shared" si="1"/>
        <v>0.99013977849998425</v>
      </c>
    </row>
    <row r="24" spans="1:14" ht="18.75" customHeight="1">
      <c r="A24" s="32"/>
      <c r="B24" s="28" t="s">
        <v>24</v>
      </c>
      <c r="C24" s="29">
        <f t="shared" si="4"/>
        <v>16500</v>
      </c>
      <c r="D24" s="29">
        <v>2250</v>
      </c>
      <c r="E24" s="46">
        <v>14250</v>
      </c>
      <c r="F24" s="29">
        <f t="shared" si="2"/>
        <v>16500</v>
      </c>
      <c r="G24" s="29">
        <v>2250</v>
      </c>
      <c r="H24" s="29">
        <v>14250</v>
      </c>
      <c r="I24" s="29">
        <f t="shared" si="3"/>
        <v>15618.8</v>
      </c>
      <c r="J24" s="29">
        <v>1368.8</v>
      </c>
      <c r="K24" s="29">
        <v>14250</v>
      </c>
      <c r="L24" s="35">
        <f t="shared" si="0"/>
        <v>0.94659393939393932</v>
      </c>
      <c r="M24" s="35">
        <f t="shared" si="5"/>
        <v>0.60835555555555554</v>
      </c>
      <c r="N24" s="35">
        <f t="shared" si="1"/>
        <v>1</v>
      </c>
    </row>
    <row r="25" spans="1:14" ht="18.75" customHeight="1">
      <c r="A25" s="32"/>
      <c r="B25" s="28" t="s">
        <v>25</v>
      </c>
      <c r="C25" s="29">
        <f t="shared" si="4"/>
        <v>3340.3</v>
      </c>
      <c r="D25" s="29">
        <v>3340.3</v>
      </c>
      <c r="E25" s="43">
        <v>0</v>
      </c>
      <c r="F25" s="29">
        <f t="shared" si="2"/>
        <v>3340.3</v>
      </c>
      <c r="G25" s="29">
        <v>3340.3</v>
      </c>
      <c r="H25" s="43">
        <v>0</v>
      </c>
      <c r="I25" s="29">
        <f t="shared" si="3"/>
        <v>3340.3</v>
      </c>
      <c r="J25" s="29">
        <v>3340.3</v>
      </c>
      <c r="K25" s="43">
        <v>0</v>
      </c>
      <c r="L25" s="35">
        <f t="shared" si="0"/>
        <v>1</v>
      </c>
      <c r="M25" s="35">
        <f t="shared" si="5"/>
        <v>1</v>
      </c>
      <c r="N25" s="35"/>
    </row>
    <row r="26" spans="1:14" ht="18.75" customHeight="1">
      <c r="A26" s="32"/>
      <c r="B26" s="28" t="s">
        <v>77</v>
      </c>
      <c r="C26" s="29">
        <f t="shared" si="4"/>
        <v>1389.2</v>
      </c>
      <c r="D26" s="29">
        <v>689.2</v>
      </c>
      <c r="E26" s="46">
        <v>700</v>
      </c>
      <c r="F26" s="29">
        <f t="shared" si="2"/>
        <v>1389.2</v>
      </c>
      <c r="G26" s="29">
        <v>689.2</v>
      </c>
      <c r="H26" s="29">
        <v>700</v>
      </c>
      <c r="I26" s="29">
        <f t="shared" si="3"/>
        <v>1384.3</v>
      </c>
      <c r="J26" s="29">
        <v>684.3</v>
      </c>
      <c r="K26" s="29">
        <v>700</v>
      </c>
      <c r="L26" s="35">
        <f t="shared" si="0"/>
        <v>0.99647279009501866</v>
      </c>
      <c r="M26" s="35">
        <f t="shared" si="5"/>
        <v>0.99289030760301789</v>
      </c>
      <c r="N26" s="35">
        <f t="shared" si="1"/>
        <v>1</v>
      </c>
    </row>
    <row r="27" spans="1:14" ht="22.5" customHeight="1">
      <c r="A27" s="32"/>
      <c r="B27" s="28" t="s">
        <v>26</v>
      </c>
      <c r="C27" s="29">
        <f t="shared" si="4"/>
        <v>5972.7999999999993</v>
      </c>
      <c r="D27" s="29">
        <v>995.4</v>
      </c>
      <c r="E27" s="46">
        <v>4977.3999999999996</v>
      </c>
      <c r="F27" s="29">
        <f t="shared" si="2"/>
        <v>5972.7999999999993</v>
      </c>
      <c r="G27" s="29">
        <v>995.4</v>
      </c>
      <c r="H27" s="29">
        <v>4977.3999999999996</v>
      </c>
      <c r="I27" s="29">
        <f t="shared" si="3"/>
        <v>5842.7999999999993</v>
      </c>
      <c r="J27" s="29">
        <v>865.4</v>
      </c>
      <c r="K27" s="29">
        <v>4977.3999999999996</v>
      </c>
      <c r="L27" s="35">
        <f t="shared" si="0"/>
        <v>0.97823466380926871</v>
      </c>
      <c r="M27" s="35">
        <f t="shared" si="5"/>
        <v>0.86939923648784412</v>
      </c>
      <c r="N27" s="35">
        <f t="shared" si="1"/>
        <v>1</v>
      </c>
    </row>
    <row r="30" spans="1:14" ht="15.75" customHeight="1"/>
    <row r="31" spans="1:14" ht="12.75" customHeight="1"/>
    <row r="32" spans="1:14" ht="16.5" customHeight="1"/>
    <row r="33" spans="1:11" ht="17.25" customHeight="1">
      <c r="A33" s="37" t="s">
        <v>89</v>
      </c>
      <c r="B33" s="38"/>
      <c r="C33" s="38"/>
      <c r="D33" s="38"/>
      <c r="E33" s="38"/>
      <c r="F33" s="38"/>
      <c r="G33" s="38"/>
      <c r="H33" s="38"/>
    </row>
    <row r="34" spans="1:11" ht="17.25" customHeight="1">
      <c r="A34" s="37" t="s">
        <v>85</v>
      </c>
      <c r="B34" s="38"/>
      <c r="C34" s="38"/>
      <c r="D34" s="38"/>
      <c r="E34" s="38"/>
      <c r="F34" s="38"/>
      <c r="G34" s="38"/>
      <c r="H34" s="39"/>
    </row>
    <row r="48" spans="1:11">
      <c r="C48" s="40"/>
      <c r="D48" s="40"/>
      <c r="E48" s="40"/>
      <c r="F48" s="40"/>
      <c r="G48" s="40"/>
      <c r="H48" s="40"/>
      <c r="I48" s="40"/>
      <c r="J48" s="40"/>
      <c r="K48" s="40"/>
    </row>
  </sheetData>
  <mergeCells count="19">
    <mergeCell ref="A34:G34"/>
    <mergeCell ref="A33:H33"/>
    <mergeCell ref="A8:A9"/>
    <mergeCell ref="F7:H7"/>
    <mergeCell ref="B8:B9"/>
    <mergeCell ref="C8:C9"/>
    <mergeCell ref="D8:E8"/>
    <mergeCell ref="F8:F9"/>
    <mergeCell ref="G8:H8"/>
    <mergeCell ref="A2:N2"/>
    <mergeCell ref="A4:N4"/>
    <mergeCell ref="I7:K7"/>
    <mergeCell ref="I8:I9"/>
    <mergeCell ref="J8:K8"/>
    <mergeCell ref="L7:N7"/>
    <mergeCell ref="L8:L9"/>
    <mergeCell ref="M8:N8"/>
    <mergeCell ref="M6:N6"/>
    <mergeCell ref="C7:E7"/>
  </mergeCells>
  <phoneticPr fontId="2" type="noConversion"/>
  <pageMargins left="0.2" right="0.2" top="0.28999999999999998" bottom="0.37" header="0.17" footer="0.16"/>
  <pageSetup paperSize="9" scale="70" firstPageNumber="1397" orientation="landscape" useFirstPageNumber="1" r:id="rId1"/>
  <headerFooter alignWithMargins="0">
    <oddFooter>&amp;L&amp;"GHEA Grapalat,Regular"&amp;8Հայաստանի Հանրապետության ֆինանսների նախարարություն&amp;R&amp;"GHEA Grapalat,Regular"&amp;8&amp;F &amp;P էջ</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topLeftCell="A60" workbookViewId="0">
      <selection activeCell="B70" sqref="B70"/>
    </sheetView>
  </sheetViews>
  <sheetFormatPr defaultColWidth="9.109375" defaultRowHeight="13.2"/>
  <cols>
    <col min="1" max="1" width="4.33203125" style="1" customWidth="1"/>
    <col min="2" max="2" width="27.33203125" style="1" customWidth="1"/>
    <col min="3" max="3" width="13.33203125" style="1" customWidth="1"/>
    <col min="4" max="4" width="15.88671875" style="1" customWidth="1"/>
    <col min="5" max="5" width="15.6640625" style="1" customWidth="1"/>
    <col min="6" max="6" width="12.5546875" style="1" customWidth="1"/>
    <col min="7" max="7" width="16.33203125" style="1" customWidth="1"/>
    <col min="8" max="8" width="16" style="1" customWidth="1"/>
    <col min="9" max="9" width="13.5546875" style="1" customWidth="1"/>
    <col min="10" max="10" width="15.6640625" style="1" customWidth="1"/>
    <col min="11" max="11" width="16.109375" style="1" customWidth="1"/>
    <col min="12" max="12" width="11" style="1" customWidth="1"/>
    <col min="13" max="13" width="16.109375" style="1" customWidth="1"/>
    <col min="14" max="14" width="16.109375" style="1" bestFit="1" customWidth="1"/>
    <col min="15" max="16384" width="9.109375" style="1"/>
  </cols>
  <sheetData>
    <row r="1" spans="1:14" ht="14.25" customHeight="1">
      <c r="N1" s="2" t="s">
        <v>28</v>
      </c>
    </row>
    <row r="2" spans="1:14" ht="21" customHeight="1">
      <c r="A2" s="3" t="s">
        <v>1</v>
      </c>
      <c r="B2" s="3"/>
      <c r="C2" s="3"/>
      <c r="D2" s="3"/>
      <c r="E2" s="3"/>
      <c r="F2" s="3"/>
      <c r="G2" s="3"/>
      <c r="H2" s="3"/>
      <c r="I2" s="3"/>
      <c r="J2" s="3"/>
      <c r="K2" s="3"/>
      <c r="L2" s="3"/>
      <c r="M2" s="3"/>
      <c r="N2" s="3"/>
    </row>
    <row r="4" spans="1:14" ht="71.25" customHeight="1">
      <c r="A4" s="4" t="s">
        <v>80</v>
      </c>
      <c r="B4" s="4"/>
      <c r="C4" s="4"/>
      <c r="D4" s="4"/>
      <c r="E4" s="4"/>
      <c r="F4" s="4"/>
      <c r="G4" s="4"/>
      <c r="H4" s="4"/>
      <c r="I4" s="4"/>
      <c r="J4" s="4"/>
      <c r="K4" s="4"/>
      <c r="L4" s="4"/>
      <c r="M4" s="4"/>
      <c r="N4" s="4"/>
    </row>
    <row r="5" spans="1:14">
      <c r="B5" s="5"/>
    </row>
    <row r="6" spans="1:14" ht="15.75" customHeight="1">
      <c r="B6" s="5"/>
      <c r="C6" s="41"/>
      <c r="F6" s="8"/>
      <c r="M6" s="9" t="s">
        <v>29</v>
      </c>
      <c r="N6" s="9"/>
    </row>
    <row r="7" spans="1:14" ht="24" customHeight="1">
      <c r="A7" s="10"/>
      <c r="B7" s="11"/>
      <c r="C7" s="12" t="s">
        <v>2</v>
      </c>
      <c r="D7" s="13"/>
      <c r="E7" s="14"/>
      <c r="F7" s="12" t="s">
        <v>27</v>
      </c>
      <c r="G7" s="13"/>
      <c r="H7" s="14"/>
      <c r="I7" s="12" t="s">
        <v>4</v>
      </c>
      <c r="J7" s="13"/>
      <c r="K7" s="14"/>
      <c r="L7" s="12" t="s">
        <v>5</v>
      </c>
      <c r="M7" s="13"/>
      <c r="N7" s="14"/>
    </row>
    <row r="8" spans="1:14" s="20" customFormat="1" ht="51" customHeight="1">
      <c r="A8" s="15" t="s">
        <v>0</v>
      </c>
      <c r="B8" s="16" t="s">
        <v>9</v>
      </c>
      <c r="C8" s="17" t="s">
        <v>8</v>
      </c>
      <c r="D8" s="18" t="s">
        <v>10</v>
      </c>
      <c r="E8" s="19"/>
      <c r="F8" s="17" t="s">
        <v>8</v>
      </c>
      <c r="G8" s="18" t="s">
        <v>10</v>
      </c>
      <c r="H8" s="19"/>
      <c r="I8" s="17" t="s">
        <v>8</v>
      </c>
      <c r="J8" s="18" t="s">
        <v>10</v>
      </c>
      <c r="K8" s="19"/>
      <c r="L8" s="17" t="s">
        <v>8</v>
      </c>
      <c r="M8" s="18" t="s">
        <v>10</v>
      </c>
      <c r="N8" s="19"/>
    </row>
    <row r="9" spans="1:14" s="20" customFormat="1" ht="53.25" customHeight="1">
      <c r="A9" s="15"/>
      <c r="B9" s="16"/>
      <c r="C9" s="21"/>
      <c r="D9" s="22" t="s">
        <v>11</v>
      </c>
      <c r="E9" s="22" t="s">
        <v>12</v>
      </c>
      <c r="F9" s="21"/>
      <c r="G9" s="22" t="s">
        <v>11</v>
      </c>
      <c r="H9" s="22" t="s">
        <v>12</v>
      </c>
      <c r="I9" s="21"/>
      <c r="J9" s="22" t="s">
        <v>11</v>
      </c>
      <c r="K9" s="22" t="s">
        <v>12</v>
      </c>
      <c r="L9" s="21"/>
      <c r="M9" s="22" t="s">
        <v>11</v>
      </c>
      <c r="N9" s="22" t="s">
        <v>12</v>
      </c>
    </row>
    <row r="10" spans="1:14" s="20" customFormat="1" ht="17.25" customHeight="1">
      <c r="A10" s="24"/>
      <c r="B10" s="32">
        <v>1</v>
      </c>
      <c r="C10" s="32">
        <v>2</v>
      </c>
      <c r="D10" s="32">
        <v>3</v>
      </c>
      <c r="E10" s="32">
        <v>4</v>
      </c>
      <c r="F10" s="32">
        <v>5</v>
      </c>
      <c r="G10" s="32">
        <v>6</v>
      </c>
      <c r="H10" s="32">
        <v>7</v>
      </c>
      <c r="I10" s="32">
        <v>8</v>
      </c>
      <c r="J10" s="32">
        <v>9</v>
      </c>
      <c r="K10" s="32">
        <v>10</v>
      </c>
      <c r="L10" s="32">
        <v>11</v>
      </c>
      <c r="M10" s="32">
        <v>12</v>
      </c>
      <c r="N10" s="32">
        <v>13</v>
      </c>
    </row>
    <row r="11" spans="1:14" s="20" customFormat="1" ht="23.1" customHeight="1">
      <c r="A11" s="23"/>
      <c r="B11" s="24" t="s">
        <v>8</v>
      </c>
      <c r="C11" s="26">
        <f>D11+E11</f>
        <v>137643.90000000002</v>
      </c>
      <c r="D11" s="26">
        <f>D13+D39+D50</f>
        <v>38973.300000000003</v>
      </c>
      <c r="E11" s="25">
        <f>E13+E39+E50</f>
        <v>98670.6</v>
      </c>
      <c r="F11" s="25">
        <f>G11+H11</f>
        <v>137643.90000000002</v>
      </c>
      <c r="G11" s="25">
        <f>G13+G39+G50</f>
        <v>36973.300000000003</v>
      </c>
      <c r="H11" s="25">
        <f>H13+H39+H50</f>
        <v>100670.6</v>
      </c>
      <c r="I11" s="25">
        <f>J11+K11</f>
        <v>134680.88</v>
      </c>
      <c r="J11" s="25">
        <f>J13+J39+J50</f>
        <v>36091.94</v>
      </c>
      <c r="K11" s="25">
        <f>K13+K39+K50</f>
        <v>98588.94</v>
      </c>
      <c r="L11" s="27">
        <f>I11/F11</f>
        <v>0.97847329231444313</v>
      </c>
      <c r="M11" s="27">
        <f>J11/G11</f>
        <v>0.97616225762915398</v>
      </c>
      <c r="N11" s="27">
        <f>K11/H11</f>
        <v>0.9793220662239025</v>
      </c>
    </row>
    <row r="12" spans="1:14" s="20" customFormat="1" ht="18.75" customHeight="1">
      <c r="A12" s="23"/>
      <c r="B12" s="28" t="s">
        <v>14</v>
      </c>
      <c r="C12" s="29"/>
      <c r="D12" s="30"/>
      <c r="E12" s="31"/>
      <c r="F12" s="31"/>
      <c r="G12" s="31"/>
      <c r="H12" s="31"/>
      <c r="I12" s="31"/>
      <c r="J12" s="31"/>
      <c r="K12" s="31"/>
      <c r="L12" s="35"/>
      <c r="M12" s="35"/>
      <c r="N12" s="35"/>
    </row>
    <row r="13" spans="1:14" s="36" customFormat="1" ht="23.1" customHeight="1">
      <c r="A13" s="32">
        <v>1</v>
      </c>
      <c r="B13" s="33" t="s">
        <v>19</v>
      </c>
      <c r="C13" s="26">
        <f>D13+E13</f>
        <v>111667.2</v>
      </c>
      <c r="D13" s="26">
        <f>D15+D18+D21+D24+D27+D30+D33+D36</f>
        <v>29951.200000000001</v>
      </c>
      <c r="E13" s="25">
        <f>E15+E18+E21+E24+E27+E30+E33+E36</f>
        <v>81716</v>
      </c>
      <c r="F13" s="25">
        <f>G13+H13</f>
        <v>111667.2</v>
      </c>
      <c r="G13" s="25">
        <f>G15+G18+G21+G24+G27+G30+G33+G36</f>
        <v>27951.200000000001</v>
      </c>
      <c r="H13" s="25">
        <f>H15+H18+H21+H24+H27+H30+H33+H36</f>
        <v>83716</v>
      </c>
      <c r="I13" s="25">
        <f>J13+K13</f>
        <v>109905.24</v>
      </c>
      <c r="J13" s="25">
        <f>J15+J18+J21+J24+J27+J30+J33+J36</f>
        <v>27486.16</v>
      </c>
      <c r="K13" s="25">
        <f>K15+K18+K21+K24+K27+K30+K33+K36</f>
        <v>82419.08</v>
      </c>
      <c r="L13" s="27">
        <f>I13/F13</f>
        <v>0.98422132909215965</v>
      </c>
      <c r="M13" s="27">
        <f>J13/G13</f>
        <v>0.98336243166661896</v>
      </c>
      <c r="N13" s="27">
        <f>K13/H13</f>
        <v>0.98450809881026324</v>
      </c>
    </row>
    <row r="14" spans="1:14" s="20" customFormat="1" ht="19.5" customHeight="1">
      <c r="A14" s="32"/>
      <c r="B14" s="28" t="s">
        <v>14</v>
      </c>
      <c r="C14" s="29"/>
      <c r="D14" s="42"/>
      <c r="E14" s="31"/>
      <c r="F14" s="31"/>
      <c r="G14" s="31"/>
      <c r="H14" s="31"/>
      <c r="I14" s="31"/>
      <c r="J14" s="31"/>
      <c r="K14" s="31"/>
      <c r="L14" s="35"/>
      <c r="M14" s="35"/>
      <c r="N14" s="35"/>
    </row>
    <row r="15" spans="1:14" s="20" customFormat="1" ht="21.75" customHeight="1">
      <c r="A15" s="32"/>
      <c r="B15" s="33" t="s">
        <v>30</v>
      </c>
      <c r="C15" s="26">
        <f>D15+E15</f>
        <v>29757</v>
      </c>
      <c r="D15" s="26">
        <f>D17</f>
        <v>13757</v>
      </c>
      <c r="E15" s="25">
        <f>E17</f>
        <v>16000</v>
      </c>
      <c r="F15" s="25">
        <f>G15+H15</f>
        <v>29757</v>
      </c>
      <c r="G15" s="25">
        <f>G17</f>
        <v>11757</v>
      </c>
      <c r="H15" s="25">
        <f>H17</f>
        <v>18000</v>
      </c>
      <c r="I15" s="25">
        <f>J15+K15</f>
        <v>29473.599999999999</v>
      </c>
      <c r="J15" s="25">
        <f>J17</f>
        <v>11744.6</v>
      </c>
      <c r="K15" s="25">
        <f>K17</f>
        <v>17729</v>
      </c>
      <c r="L15" s="27">
        <f>I15/F15</f>
        <v>0.9904761904761904</v>
      </c>
      <c r="M15" s="27">
        <f>J15/G15</f>
        <v>0.99894530917751134</v>
      </c>
      <c r="N15" s="27">
        <f>K15/H15</f>
        <v>0.9849444444444444</v>
      </c>
    </row>
    <row r="16" spans="1:14" s="20" customFormat="1" ht="18.75" customHeight="1">
      <c r="A16" s="32"/>
      <c r="B16" s="28" t="s">
        <v>14</v>
      </c>
      <c r="C16" s="29"/>
      <c r="D16" s="29"/>
      <c r="E16" s="31"/>
      <c r="F16" s="31"/>
      <c r="G16" s="31"/>
      <c r="H16" s="31"/>
      <c r="I16" s="31"/>
      <c r="J16" s="31"/>
      <c r="K16" s="31"/>
      <c r="L16" s="35"/>
      <c r="M16" s="35"/>
      <c r="N16" s="35"/>
    </row>
    <row r="17" spans="1:14" s="20" customFormat="1" ht="66" customHeight="1">
      <c r="A17" s="32"/>
      <c r="B17" s="28" t="s">
        <v>31</v>
      </c>
      <c r="C17" s="29">
        <f>D17+E17</f>
        <v>29757</v>
      </c>
      <c r="D17" s="29">
        <v>13757</v>
      </c>
      <c r="E17" s="31">
        <v>16000</v>
      </c>
      <c r="F17" s="31">
        <f>G17+H17</f>
        <v>29757</v>
      </c>
      <c r="G17" s="31">
        <v>11757</v>
      </c>
      <c r="H17" s="31">
        <v>18000</v>
      </c>
      <c r="I17" s="31">
        <f>J17+K17</f>
        <v>29473.599999999999</v>
      </c>
      <c r="J17" s="31">
        <v>11744.6</v>
      </c>
      <c r="K17" s="31">
        <v>17729</v>
      </c>
      <c r="L17" s="35">
        <f t="shared" ref="L17:N18" si="0">I17/F17</f>
        <v>0.9904761904761904</v>
      </c>
      <c r="M17" s="35">
        <f t="shared" si="0"/>
        <v>0.99894530917751134</v>
      </c>
      <c r="N17" s="35">
        <f t="shared" si="0"/>
        <v>0.9849444444444444</v>
      </c>
    </row>
    <row r="18" spans="1:14" s="20" customFormat="1" ht="18.75" customHeight="1">
      <c r="A18" s="32"/>
      <c r="B18" s="33" t="s">
        <v>18</v>
      </c>
      <c r="C18" s="26">
        <f>D18+E18</f>
        <v>19806.2</v>
      </c>
      <c r="D18" s="26">
        <f>D20</f>
        <v>6194.5</v>
      </c>
      <c r="E18" s="25">
        <f>E20</f>
        <v>13611.7</v>
      </c>
      <c r="F18" s="25">
        <f>G18+H18</f>
        <v>19806.2</v>
      </c>
      <c r="G18" s="25">
        <f>G20</f>
        <v>6194.5</v>
      </c>
      <c r="H18" s="25">
        <f>H20</f>
        <v>13611.7</v>
      </c>
      <c r="I18" s="25">
        <f>J18+K18</f>
        <v>19394.400000000001</v>
      </c>
      <c r="J18" s="25">
        <f>J20</f>
        <v>6121.4</v>
      </c>
      <c r="K18" s="25">
        <f>K20</f>
        <v>13273</v>
      </c>
      <c r="L18" s="27">
        <f t="shared" si="0"/>
        <v>0.97920853066211599</v>
      </c>
      <c r="M18" s="27">
        <f t="shared" si="0"/>
        <v>0.98819920897570424</v>
      </c>
      <c r="N18" s="27">
        <f t="shared" si="0"/>
        <v>0.97511699493817816</v>
      </c>
    </row>
    <row r="19" spans="1:14" s="20" customFormat="1" ht="18.75" customHeight="1">
      <c r="A19" s="32"/>
      <c r="B19" s="28" t="s">
        <v>14</v>
      </c>
      <c r="C19" s="29"/>
      <c r="D19" s="29"/>
      <c r="E19" s="31"/>
      <c r="F19" s="31"/>
      <c r="G19" s="31"/>
      <c r="H19" s="31"/>
      <c r="I19" s="31"/>
      <c r="J19" s="31"/>
      <c r="K19" s="31"/>
      <c r="L19" s="35"/>
      <c r="M19" s="35"/>
      <c r="N19" s="35"/>
    </row>
    <row r="20" spans="1:14" s="20" customFormat="1" ht="61.5" customHeight="1">
      <c r="A20" s="32"/>
      <c r="B20" s="28" t="s">
        <v>32</v>
      </c>
      <c r="C20" s="29">
        <f>D20+E20</f>
        <v>19806.2</v>
      </c>
      <c r="D20" s="29">
        <v>6194.5</v>
      </c>
      <c r="E20" s="31">
        <v>13611.7</v>
      </c>
      <c r="F20" s="31">
        <f>G20+H20</f>
        <v>19806.2</v>
      </c>
      <c r="G20" s="31">
        <v>6194.5</v>
      </c>
      <c r="H20" s="31">
        <v>13611.7</v>
      </c>
      <c r="I20" s="31">
        <f>J20+K20</f>
        <v>19394.400000000001</v>
      </c>
      <c r="J20" s="31">
        <v>6121.4</v>
      </c>
      <c r="K20" s="31">
        <v>13273</v>
      </c>
      <c r="L20" s="35">
        <f>I20/F20</f>
        <v>0.97920853066211599</v>
      </c>
      <c r="M20" s="35">
        <f>J20/G20</f>
        <v>0.98819920897570424</v>
      </c>
      <c r="N20" s="35">
        <f>K20/H20</f>
        <v>0.97511699493817816</v>
      </c>
    </row>
    <row r="21" spans="1:14" s="20" customFormat="1" ht="18.75" customHeight="1">
      <c r="A21" s="32"/>
      <c r="B21" s="33" t="s">
        <v>33</v>
      </c>
      <c r="C21" s="26">
        <f>D21+E21</f>
        <v>2120</v>
      </c>
      <c r="D21" s="26">
        <f>D23</f>
        <v>2120</v>
      </c>
      <c r="E21" s="25">
        <f>E23</f>
        <v>0</v>
      </c>
      <c r="F21" s="25">
        <f>G21+H21</f>
        <v>2120</v>
      </c>
      <c r="G21" s="25">
        <f>G23</f>
        <v>2120</v>
      </c>
      <c r="H21" s="25">
        <f>H23</f>
        <v>0</v>
      </c>
      <c r="I21" s="25">
        <f>J21+K21</f>
        <v>2119.6999999999998</v>
      </c>
      <c r="J21" s="25">
        <f>J23</f>
        <v>2119.6999999999998</v>
      </c>
      <c r="K21" s="25">
        <f>K23</f>
        <v>0</v>
      </c>
      <c r="L21" s="27">
        <f>I21/F21</f>
        <v>0.99985849056603771</v>
      </c>
      <c r="M21" s="27">
        <f>J21/G21</f>
        <v>0.99985849056603771</v>
      </c>
      <c r="N21" s="27"/>
    </row>
    <row r="22" spans="1:14" s="20" customFormat="1" ht="18.75" customHeight="1">
      <c r="A22" s="32"/>
      <c r="B22" s="28" t="s">
        <v>14</v>
      </c>
      <c r="C22" s="29"/>
      <c r="D22" s="29"/>
      <c r="E22" s="31"/>
      <c r="F22" s="31"/>
      <c r="G22" s="31"/>
      <c r="H22" s="31"/>
      <c r="I22" s="31"/>
      <c r="J22" s="31"/>
      <c r="K22" s="31"/>
      <c r="L22" s="35"/>
      <c r="M22" s="35"/>
      <c r="N22" s="35"/>
    </row>
    <row r="23" spans="1:14" s="20" customFormat="1" ht="69" customHeight="1">
      <c r="A23" s="32"/>
      <c r="B23" s="28" t="s">
        <v>34</v>
      </c>
      <c r="C23" s="29">
        <f>D23+E23</f>
        <v>2120</v>
      </c>
      <c r="D23" s="29">
        <v>2120</v>
      </c>
      <c r="E23" s="31">
        <v>0</v>
      </c>
      <c r="F23" s="31">
        <f>G23+H23</f>
        <v>2120</v>
      </c>
      <c r="G23" s="31">
        <v>2120</v>
      </c>
      <c r="H23" s="31">
        <v>0</v>
      </c>
      <c r="I23" s="31">
        <f>J23+K23</f>
        <v>2119.6999999999998</v>
      </c>
      <c r="J23" s="31">
        <v>2119.6999999999998</v>
      </c>
      <c r="K23" s="31">
        <v>0</v>
      </c>
      <c r="L23" s="35">
        <f>I23/F23</f>
        <v>0.99985849056603771</v>
      </c>
      <c r="M23" s="35">
        <f>J23/G23</f>
        <v>0.99985849056603771</v>
      </c>
      <c r="N23" s="35"/>
    </row>
    <row r="24" spans="1:14" s="20" customFormat="1" ht="18.75" customHeight="1">
      <c r="A24" s="32"/>
      <c r="B24" s="33" t="s">
        <v>35</v>
      </c>
      <c r="C24" s="26">
        <f>D24+E24</f>
        <v>682.3</v>
      </c>
      <c r="D24" s="26">
        <f>D26</f>
        <v>682.3</v>
      </c>
      <c r="E24" s="25">
        <f>E26</f>
        <v>0</v>
      </c>
      <c r="F24" s="25">
        <f>G24+H24</f>
        <v>682.3</v>
      </c>
      <c r="G24" s="25">
        <f>G26</f>
        <v>682.3</v>
      </c>
      <c r="H24" s="25">
        <f>H26</f>
        <v>0</v>
      </c>
      <c r="I24" s="25">
        <f>J24+K24</f>
        <v>580.04999999999995</v>
      </c>
      <c r="J24" s="25">
        <f>J26</f>
        <v>580.04999999999995</v>
      </c>
      <c r="K24" s="25">
        <f>K26</f>
        <v>0</v>
      </c>
      <c r="L24" s="27">
        <f>I24/F24</f>
        <v>0.85013923494064192</v>
      </c>
      <c r="M24" s="27">
        <f>J24/G24</f>
        <v>0.85013923494064192</v>
      </c>
      <c r="N24" s="27"/>
    </row>
    <row r="25" spans="1:14" s="20" customFormat="1" ht="15.75" customHeight="1">
      <c r="A25" s="32"/>
      <c r="B25" s="28" t="s">
        <v>14</v>
      </c>
      <c r="C25" s="29"/>
      <c r="D25" s="29"/>
      <c r="E25" s="31"/>
      <c r="F25" s="31"/>
      <c r="G25" s="31"/>
      <c r="H25" s="31"/>
      <c r="I25" s="31"/>
      <c r="J25" s="31"/>
      <c r="K25" s="31"/>
      <c r="L25" s="35"/>
      <c r="M25" s="35"/>
      <c r="N25" s="35"/>
    </row>
    <row r="26" spans="1:14" s="20" customFormat="1" ht="61.5" customHeight="1">
      <c r="A26" s="32"/>
      <c r="B26" s="28" t="s">
        <v>36</v>
      </c>
      <c r="C26" s="29">
        <f>D26+E26</f>
        <v>682.3</v>
      </c>
      <c r="D26" s="29">
        <v>682.3</v>
      </c>
      <c r="E26" s="31">
        <v>0</v>
      </c>
      <c r="F26" s="31">
        <f>G26+H26</f>
        <v>682.3</v>
      </c>
      <c r="G26" s="31">
        <v>682.3</v>
      </c>
      <c r="H26" s="31">
        <v>0</v>
      </c>
      <c r="I26" s="31">
        <f>J26+K26</f>
        <v>580.04999999999995</v>
      </c>
      <c r="J26" s="31">
        <v>580.04999999999995</v>
      </c>
      <c r="K26" s="31">
        <v>0</v>
      </c>
      <c r="L26" s="35">
        <f>I26/F26</f>
        <v>0.85013923494064192</v>
      </c>
      <c r="M26" s="35">
        <f>J26/G26</f>
        <v>0.85013923494064192</v>
      </c>
      <c r="N26" s="35"/>
    </row>
    <row r="27" spans="1:14" s="20" customFormat="1" ht="18" customHeight="1">
      <c r="A27" s="32"/>
      <c r="B27" s="33" t="s">
        <v>37</v>
      </c>
      <c r="C27" s="26">
        <f>D27+E27</f>
        <v>1192</v>
      </c>
      <c r="D27" s="26">
        <f>D29</f>
        <v>1192</v>
      </c>
      <c r="E27" s="25">
        <f>E29</f>
        <v>0</v>
      </c>
      <c r="F27" s="25">
        <f>G27+H27</f>
        <v>1192</v>
      </c>
      <c r="G27" s="25">
        <f>G29</f>
        <v>1192</v>
      </c>
      <c r="H27" s="25">
        <f>H29</f>
        <v>0</v>
      </c>
      <c r="I27" s="25">
        <f>J27+K27</f>
        <v>1093.2</v>
      </c>
      <c r="J27" s="25">
        <f>J29</f>
        <v>1093.2</v>
      </c>
      <c r="K27" s="25">
        <f>K29</f>
        <v>0</v>
      </c>
      <c r="L27" s="27">
        <f>I27/F27</f>
        <v>0.91711409395973154</v>
      </c>
      <c r="M27" s="27">
        <f>J27/G27</f>
        <v>0.91711409395973154</v>
      </c>
      <c r="N27" s="27"/>
    </row>
    <row r="28" spans="1:14" s="20" customFormat="1" ht="19.5" customHeight="1">
      <c r="A28" s="32"/>
      <c r="B28" s="28" t="s">
        <v>14</v>
      </c>
      <c r="C28" s="29"/>
      <c r="D28" s="29"/>
      <c r="E28" s="31"/>
      <c r="F28" s="31"/>
      <c r="G28" s="31"/>
      <c r="H28" s="31"/>
      <c r="I28" s="31"/>
      <c r="J28" s="31"/>
      <c r="K28" s="31"/>
      <c r="L28" s="35"/>
      <c r="M28" s="35"/>
      <c r="N28" s="35"/>
    </row>
    <row r="29" spans="1:14" s="20" customFormat="1" ht="64.5" customHeight="1">
      <c r="A29" s="32"/>
      <c r="B29" s="28" t="s">
        <v>38</v>
      </c>
      <c r="C29" s="31">
        <f>D29+E29</f>
        <v>1192</v>
      </c>
      <c r="D29" s="31">
        <v>1192</v>
      </c>
      <c r="E29" s="31">
        <v>0</v>
      </c>
      <c r="F29" s="31">
        <f>G29+H29</f>
        <v>1192</v>
      </c>
      <c r="G29" s="31">
        <v>1192</v>
      </c>
      <c r="H29" s="31">
        <v>0</v>
      </c>
      <c r="I29" s="31">
        <f>J29+K29</f>
        <v>1093.2</v>
      </c>
      <c r="J29" s="31">
        <v>1093.2</v>
      </c>
      <c r="K29" s="31">
        <v>0</v>
      </c>
      <c r="L29" s="35">
        <f>I29/F29</f>
        <v>0.91711409395973154</v>
      </c>
      <c r="M29" s="35">
        <f>J29/G29</f>
        <v>0.91711409395973154</v>
      </c>
      <c r="N29" s="35"/>
    </row>
    <row r="30" spans="1:14" s="20" customFormat="1" ht="20.25" customHeight="1">
      <c r="A30" s="32"/>
      <c r="B30" s="33" t="s">
        <v>39</v>
      </c>
      <c r="C30" s="25">
        <f>D30+E30</f>
        <v>3155.4</v>
      </c>
      <c r="D30" s="25">
        <f>D32</f>
        <v>3155.4</v>
      </c>
      <c r="E30" s="25">
        <f>E32</f>
        <v>0</v>
      </c>
      <c r="F30" s="25">
        <f>G30+H30</f>
        <v>3155.4</v>
      </c>
      <c r="G30" s="25">
        <f>G32</f>
        <v>3155.4</v>
      </c>
      <c r="H30" s="25">
        <f>H32</f>
        <v>0</v>
      </c>
      <c r="I30" s="25">
        <f>J30+K30</f>
        <v>2977.25</v>
      </c>
      <c r="J30" s="25">
        <f>J32</f>
        <v>2977.25</v>
      </c>
      <c r="K30" s="25">
        <f>K32</f>
        <v>0</v>
      </c>
      <c r="L30" s="27">
        <f>I30/F30</f>
        <v>0.94354123090574882</v>
      </c>
      <c r="M30" s="27">
        <f>J30/G30</f>
        <v>0.94354123090574882</v>
      </c>
      <c r="N30" s="27"/>
    </row>
    <row r="31" spans="1:14" s="20" customFormat="1" ht="21" customHeight="1">
      <c r="A31" s="32"/>
      <c r="B31" s="28" t="s">
        <v>14</v>
      </c>
      <c r="C31" s="31"/>
      <c r="D31" s="31"/>
      <c r="E31" s="31"/>
      <c r="F31" s="31"/>
      <c r="G31" s="31"/>
      <c r="H31" s="31"/>
      <c r="I31" s="31"/>
      <c r="J31" s="31"/>
      <c r="K31" s="31"/>
      <c r="L31" s="35"/>
      <c r="M31" s="35"/>
      <c r="N31" s="35"/>
    </row>
    <row r="32" spans="1:14" s="20" customFormat="1" ht="63" customHeight="1">
      <c r="A32" s="32"/>
      <c r="B32" s="28" t="s">
        <v>40</v>
      </c>
      <c r="C32" s="31">
        <f>D32+E32</f>
        <v>3155.4</v>
      </c>
      <c r="D32" s="31">
        <v>3155.4</v>
      </c>
      <c r="E32" s="31">
        <v>0</v>
      </c>
      <c r="F32" s="31">
        <f>G32+H32</f>
        <v>3155.4</v>
      </c>
      <c r="G32" s="31">
        <v>3155.4</v>
      </c>
      <c r="H32" s="31">
        <v>0</v>
      </c>
      <c r="I32" s="31">
        <f>J32+K32</f>
        <v>2977.25</v>
      </c>
      <c r="J32" s="31">
        <v>2977.25</v>
      </c>
      <c r="K32" s="31">
        <v>0</v>
      </c>
      <c r="L32" s="35">
        <f>I32/F32</f>
        <v>0.94354123090574882</v>
      </c>
      <c r="M32" s="35">
        <f>J32/G32</f>
        <v>0.94354123090574882</v>
      </c>
      <c r="N32" s="35"/>
    </row>
    <row r="33" spans="1:14" s="20" customFormat="1" ht="18.75" customHeight="1">
      <c r="A33" s="32"/>
      <c r="B33" s="33" t="s">
        <v>41</v>
      </c>
      <c r="C33" s="25">
        <f>D33+E33</f>
        <v>30051.1</v>
      </c>
      <c r="D33" s="25">
        <f>D35</f>
        <v>0</v>
      </c>
      <c r="E33" s="25">
        <f>E35</f>
        <v>30051.1</v>
      </c>
      <c r="F33" s="25">
        <f>G33+H33</f>
        <v>30051.1</v>
      </c>
      <c r="G33" s="25">
        <f>G35</f>
        <v>0</v>
      </c>
      <c r="H33" s="25">
        <f>H35</f>
        <v>30051.1</v>
      </c>
      <c r="I33" s="25">
        <f>J33+K33</f>
        <v>30051.1</v>
      </c>
      <c r="J33" s="25">
        <f>J35</f>
        <v>0</v>
      </c>
      <c r="K33" s="25">
        <f>K35</f>
        <v>30051.1</v>
      </c>
      <c r="L33" s="27">
        <f>I33/F33</f>
        <v>1</v>
      </c>
      <c r="M33" s="27"/>
      <c r="N33" s="27">
        <f>K33/H33</f>
        <v>1</v>
      </c>
    </row>
    <row r="34" spans="1:14" s="20" customFormat="1" ht="21.75" customHeight="1">
      <c r="A34" s="32"/>
      <c r="B34" s="28" t="s">
        <v>14</v>
      </c>
      <c r="C34" s="31"/>
      <c r="D34" s="31"/>
      <c r="E34" s="31"/>
      <c r="F34" s="31"/>
      <c r="G34" s="31"/>
      <c r="H34" s="31"/>
      <c r="I34" s="31"/>
      <c r="J34" s="31"/>
      <c r="K34" s="31"/>
      <c r="L34" s="35"/>
      <c r="M34" s="35"/>
      <c r="N34" s="35"/>
    </row>
    <row r="35" spans="1:14" s="20" customFormat="1" ht="32.25" customHeight="1">
      <c r="A35" s="32"/>
      <c r="B35" s="28" t="s">
        <v>42</v>
      </c>
      <c r="C35" s="31">
        <f>D35+E35</f>
        <v>30051.1</v>
      </c>
      <c r="D35" s="31">
        <v>0</v>
      </c>
      <c r="E35" s="31">
        <v>30051.1</v>
      </c>
      <c r="F35" s="31">
        <f>G35+H35</f>
        <v>30051.1</v>
      </c>
      <c r="G35" s="31">
        <v>0</v>
      </c>
      <c r="H35" s="31">
        <v>30051.1</v>
      </c>
      <c r="I35" s="31">
        <f>J35+K35</f>
        <v>30051.1</v>
      </c>
      <c r="J35" s="31">
        <v>0</v>
      </c>
      <c r="K35" s="31">
        <v>30051.1</v>
      </c>
      <c r="L35" s="35">
        <f>I35/F35</f>
        <v>1</v>
      </c>
      <c r="M35" s="35"/>
      <c r="N35" s="35">
        <f>K35/H35</f>
        <v>1</v>
      </c>
    </row>
    <row r="36" spans="1:14" s="20" customFormat="1" ht="19.5" customHeight="1">
      <c r="A36" s="32"/>
      <c r="B36" s="33" t="s">
        <v>43</v>
      </c>
      <c r="C36" s="25">
        <f>D36+E36</f>
        <v>24903.200000000001</v>
      </c>
      <c r="D36" s="25">
        <f>D38</f>
        <v>2850</v>
      </c>
      <c r="E36" s="25">
        <f>E38</f>
        <v>22053.200000000001</v>
      </c>
      <c r="F36" s="25">
        <f>G36+H36</f>
        <v>24903.200000000001</v>
      </c>
      <c r="G36" s="25">
        <f>G38</f>
        <v>2850</v>
      </c>
      <c r="H36" s="25">
        <f>H38</f>
        <v>22053.200000000001</v>
      </c>
      <c r="I36" s="25">
        <f>J36+K36</f>
        <v>24215.94</v>
      </c>
      <c r="J36" s="25">
        <f>J38</f>
        <v>2849.96</v>
      </c>
      <c r="K36" s="25">
        <f>K38</f>
        <v>21365.98</v>
      </c>
      <c r="L36" s="27">
        <f>I36/F36</f>
        <v>0.97240274342253197</v>
      </c>
      <c r="M36" s="27">
        <f>J36/G36</f>
        <v>0.99998596491228076</v>
      </c>
      <c r="N36" s="27">
        <f>K36/H36</f>
        <v>0.9688380824551539</v>
      </c>
    </row>
    <row r="37" spans="1:14" s="20" customFormat="1" ht="20.25" customHeight="1">
      <c r="A37" s="32"/>
      <c r="B37" s="28" t="s">
        <v>14</v>
      </c>
      <c r="C37" s="31"/>
      <c r="D37" s="31"/>
      <c r="E37" s="31"/>
      <c r="F37" s="31"/>
      <c r="G37" s="31"/>
      <c r="H37" s="31"/>
      <c r="I37" s="31"/>
      <c r="J37" s="31"/>
      <c r="K37" s="31"/>
      <c r="L37" s="35"/>
      <c r="M37" s="35"/>
      <c r="N37" s="35"/>
    </row>
    <row r="38" spans="1:14" s="20" customFormat="1" ht="33" customHeight="1">
      <c r="A38" s="32"/>
      <c r="B38" s="28" t="s">
        <v>44</v>
      </c>
      <c r="C38" s="31">
        <f>D38+E38</f>
        <v>24903.200000000001</v>
      </c>
      <c r="D38" s="31">
        <v>2850</v>
      </c>
      <c r="E38" s="31">
        <v>22053.200000000001</v>
      </c>
      <c r="F38" s="31">
        <f>G38+H38</f>
        <v>24903.200000000001</v>
      </c>
      <c r="G38" s="31">
        <v>2850</v>
      </c>
      <c r="H38" s="31">
        <v>22053.200000000001</v>
      </c>
      <c r="I38" s="31">
        <f>J38+K38</f>
        <v>24215.94</v>
      </c>
      <c r="J38" s="31">
        <v>2849.96</v>
      </c>
      <c r="K38" s="31">
        <v>21365.98</v>
      </c>
      <c r="L38" s="35">
        <f t="shared" ref="L38:N39" si="1">I38/F38</f>
        <v>0.97240274342253197</v>
      </c>
      <c r="M38" s="35">
        <f t="shared" si="1"/>
        <v>0.99998596491228076</v>
      </c>
      <c r="N38" s="35">
        <f t="shared" si="1"/>
        <v>0.9688380824551539</v>
      </c>
    </row>
    <row r="39" spans="1:14" ht="23.1" customHeight="1">
      <c r="A39" s="32">
        <v>2</v>
      </c>
      <c r="B39" s="33" t="s">
        <v>22</v>
      </c>
      <c r="C39" s="25">
        <f>D39+E39</f>
        <v>18311</v>
      </c>
      <c r="D39" s="25">
        <f>D41+D44+D47</f>
        <v>2466</v>
      </c>
      <c r="E39" s="25">
        <f>E41+E44+E47</f>
        <v>15845</v>
      </c>
      <c r="F39" s="25">
        <f>G39+H39</f>
        <v>18311</v>
      </c>
      <c r="G39" s="25">
        <f>G41+G44+G47</f>
        <v>2466</v>
      </c>
      <c r="H39" s="25">
        <f>H41+H44+H47</f>
        <v>15845</v>
      </c>
      <c r="I39" s="25">
        <f>J39+K39</f>
        <v>17543.52</v>
      </c>
      <c r="J39" s="25">
        <f>J41+J44+J47</f>
        <v>2364.3000000000002</v>
      </c>
      <c r="K39" s="25">
        <f>K41+K44+K47</f>
        <v>15179.220000000001</v>
      </c>
      <c r="L39" s="27">
        <f t="shared" si="1"/>
        <v>0.95808639615531654</v>
      </c>
      <c r="M39" s="27">
        <f t="shared" si="1"/>
        <v>0.95875912408759134</v>
      </c>
      <c r="N39" s="27">
        <f t="shared" si="1"/>
        <v>0.95798169769643426</v>
      </c>
    </row>
    <row r="40" spans="1:14" ht="18.75" customHeight="1">
      <c r="A40" s="32"/>
      <c r="B40" s="28" t="s">
        <v>14</v>
      </c>
      <c r="C40" s="31"/>
      <c r="D40" s="31"/>
      <c r="E40" s="31"/>
      <c r="F40" s="31"/>
      <c r="G40" s="31"/>
      <c r="H40" s="31"/>
      <c r="I40" s="31"/>
      <c r="J40" s="31"/>
      <c r="K40" s="31"/>
      <c r="L40" s="35"/>
      <c r="M40" s="35"/>
      <c r="N40" s="35"/>
    </row>
    <row r="41" spans="1:14" ht="18" customHeight="1">
      <c r="A41" s="32"/>
      <c r="B41" s="33" t="s">
        <v>23</v>
      </c>
      <c r="C41" s="25">
        <f>D41+E41</f>
        <v>8875</v>
      </c>
      <c r="D41" s="25">
        <f>D43</f>
        <v>0</v>
      </c>
      <c r="E41" s="25">
        <f>E43</f>
        <v>8875</v>
      </c>
      <c r="F41" s="25">
        <f>G41+H41</f>
        <v>8875</v>
      </c>
      <c r="G41" s="25">
        <f>G43</f>
        <v>0</v>
      </c>
      <c r="H41" s="25">
        <f>H43</f>
        <v>8875</v>
      </c>
      <c r="I41" s="25">
        <f>J41+K41</f>
        <v>8428.6200000000008</v>
      </c>
      <c r="J41" s="25">
        <f>J43</f>
        <v>0</v>
      </c>
      <c r="K41" s="25">
        <f>K43</f>
        <v>8428.6200000000008</v>
      </c>
      <c r="L41" s="27">
        <f>I41/F41</f>
        <v>0.94970366197183109</v>
      </c>
      <c r="M41" s="27"/>
      <c r="N41" s="27">
        <f>K41/H41</f>
        <v>0.94970366197183109</v>
      </c>
    </row>
    <row r="42" spans="1:14" ht="18" customHeight="1">
      <c r="A42" s="32"/>
      <c r="B42" s="28" t="s">
        <v>14</v>
      </c>
      <c r="C42" s="31"/>
      <c r="D42" s="31"/>
      <c r="E42" s="31"/>
      <c r="F42" s="31">
        <f t="shared" ref="F42:F67" si="2">G42+H42</f>
        <v>0</v>
      </c>
      <c r="G42" s="31"/>
      <c r="H42" s="31"/>
      <c r="I42" s="31">
        <f t="shared" ref="I42:I67" si="3">J42+K42</f>
        <v>0</v>
      </c>
      <c r="J42" s="31"/>
      <c r="K42" s="31"/>
      <c r="L42" s="35"/>
      <c r="M42" s="35"/>
      <c r="N42" s="35"/>
    </row>
    <row r="43" spans="1:14" ht="63" customHeight="1">
      <c r="A43" s="32"/>
      <c r="B43" s="28" t="s">
        <v>61</v>
      </c>
      <c r="C43" s="31">
        <f>D43+E43</f>
        <v>8875</v>
      </c>
      <c r="D43" s="31">
        <v>0</v>
      </c>
      <c r="E43" s="31">
        <v>8875</v>
      </c>
      <c r="F43" s="31">
        <f t="shared" si="2"/>
        <v>8875</v>
      </c>
      <c r="G43" s="31">
        <v>0</v>
      </c>
      <c r="H43" s="31">
        <v>8875</v>
      </c>
      <c r="I43" s="31">
        <f t="shared" si="3"/>
        <v>8428.6200000000008</v>
      </c>
      <c r="J43" s="31">
        <v>0</v>
      </c>
      <c r="K43" s="31">
        <v>8428.6200000000008</v>
      </c>
      <c r="L43" s="35">
        <f>I43/F43</f>
        <v>0.94970366197183109</v>
      </c>
      <c r="M43" s="35"/>
      <c r="N43" s="35">
        <f>K43/H43</f>
        <v>0.94970366197183109</v>
      </c>
    </row>
    <row r="44" spans="1:14" ht="18.75" customHeight="1">
      <c r="A44" s="32"/>
      <c r="B44" s="33" t="s">
        <v>24</v>
      </c>
      <c r="C44" s="25">
        <f>D44+E44</f>
        <v>8400</v>
      </c>
      <c r="D44" s="25">
        <f>D46</f>
        <v>1430</v>
      </c>
      <c r="E44" s="25">
        <f>E46</f>
        <v>6970</v>
      </c>
      <c r="F44" s="25">
        <f t="shared" si="2"/>
        <v>8400</v>
      </c>
      <c r="G44" s="25">
        <f>G46</f>
        <v>1430</v>
      </c>
      <c r="H44" s="25">
        <f>H46</f>
        <v>6970</v>
      </c>
      <c r="I44" s="25">
        <f t="shared" si="3"/>
        <v>8078.9000000000005</v>
      </c>
      <c r="J44" s="25">
        <f>J46</f>
        <v>1328.3</v>
      </c>
      <c r="K44" s="25">
        <f>K46</f>
        <v>6750.6</v>
      </c>
      <c r="L44" s="27">
        <f>I44/F44</f>
        <v>0.96177380952380964</v>
      </c>
      <c r="M44" s="27">
        <f>J44/G44</f>
        <v>0.92888111888111879</v>
      </c>
      <c r="N44" s="27">
        <f>K44/H44</f>
        <v>0.9685222381635582</v>
      </c>
    </row>
    <row r="45" spans="1:14" ht="19.5" customHeight="1">
      <c r="A45" s="32"/>
      <c r="B45" s="28" t="s">
        <v>14</v>
      </c>
      <c r="C45" s="31"/>
      <c r="D45" s="31"/>
      <c r="E45" s="31"/>
      <c r="F45" s="31">
        <f t="shared" si="2"/>
        <v>0</v>
      </c>
      <c r="G45" s="31"/>
      <c r="H45" s="31"/>
      <c r="I45" s="31">
        <f t="shared" si="3"/>
        <v>0</v>
      </c>
      <c r="J45" s="31"/>
      <c r="K45" s="31"/>
      <c r="L45" s="35"/>
      <c r="M45" s="35"/>
      <c r="N45" s="35"/>
    </row>
    <row r="46" spans="1:14" ht="63.75" customHeight="1">
      <c r="A46" s="32"/>
      <c r="B46" s="28" t="s">
        <v>45</v>
      </c>
      <c r="C46" s="31">
        <f>D46+E46</f>
        <v>8400</v>
      </c>
      <c r="D46" s="31">
        <v>1430</v>
      </c>
      <c r="E46" s="31">
        <v>6970</v>
      </c>
      <c r="F46" s="31">
        <f t="shared" si="2"/>
        <v>8400</v>
      </c>
      <c r="G46" s="31">
        <v>1430</v>
      </c>
      <c r="H46" s="31">
        <v>6970</v>
      </c>
      <c r="I46" s="31">
        <f t="shared" si="3"/>
        <v>8078.9000000000005</v>
      </c>
      <c r="J46" s="31">
        <v>1328.3</v>
      </c>
      <c r="K46" s="31">
        <v>6750.6</v>
      </c>
      <c r="L46" s="35">
        <f>I46/F46</f>
        <v>0.96177380952380964</v>
      </c>
      <c r="M46" s="35">
        <f>J46/G46</f>
        <v>0.92888111888111879</v>
      </c>
      <c r="N46" s="35">
        <f>K46/H46</f>
        <v>0.9685222381635582</v>
      </c>
    </row>
    <row r="47" spans="1:14" ht="21.75" customHeight="1">
      <c r="A47" s="32"/>
      <c r="B47" s="33" t="s">
        <v>46</v>
      </c>
      <c r="C47" s="25">
        <f>D47+E47</f>
        <v>1036</v>
      </c>
      <c r="D47" s="25">
        <f>D49</f>
        <v>1036</v>
      </c>
      <c r="E47" s="25">
        <f>E49</f>
        <v>0</v>
      </c>
      <c r="F47" s="25">
        <f t="shared" si="2"/>
        <v>1036</v>
      </c>
      <c r="G47" s="25">
        <f>G49</f>
        <v>1036</v>
      </c>
      <c r="H47" s="25">
        <f>H49</f>
        <v>0</v>
      </c>
      <c r="I47" s="25">
        <f t="shared" si="3"/>
        <v>1036</v>
      </c>
      <c r="J47" s="25">
        <f>J49</f>
        <v>1036</v>
      </c>
      <c r="K47" s="25">
        <f>K49</f>
        <v>0</v>
      </c>
      <c r="L47" s="27">
        <f>I47/F47</f>
        <v>1</v>
      </c>
      <c r="M47" s="27">
        <f>J47/G47</f>
        <v>1</v>
      </c>
      <c r="N47" s="27"/>
    </row>
    <row r="48" spans="1:14" ht="18" customHeight="1">
      <c r="A48" s="32"/>
      <c r="B48" s="28" t="s">
        <v>14</v>
      </c>
      <c r="C48" s="31"/>
      <c r="D48" s="31"/>
      <c r="E48" s="31"/>
      <c r="F48" s="31">
        <f t="shared" si="2"/>
        <v>0</v>
      </c>
      <c r="G48" s="31"/>
      <c r="H48" s="31"/>
      <c r="I48" s="31">
        <f t="shared" si="3"/>
        <v>0</v>
      </c>
      <c r="J48" s="31"/>
      <c r="K48" s="31"/>
      <c r="L48" s="35"/>
      <c r="M48" s="35"/>
      <c r="N48" s="35"/>
    </row>
    <row r="49" spans="1:14" ht="63.75" customHeight="1">
      <c r="A49" s="32"/>
      <c r="B49" s="28" t="s">
        <v>47</v>
      </c>
      <c r="C49" s="31">
        <f>D49+E49</f>
        <v>1036</v>
      </c>
      <c r="D49" s="31">
        <v>1036</v>
      </c>
      <c r="E49" s="31">
        <v>0</v>
      </c>
      <c r="F49" s="31">
        <f t="shared" si="2"/>
        <v>1036</v>
      </c>
      <c r="G49" s="31">
        <v>1036</v>
      </c>
      <c r="H49" s="31">
        <v>0</v>
      </c>
      <c r="I49" s="31">
        <f t="shared" si="3"/>
        <v>1036</v>
      </c>
      <c r="J49" s="31">
        <v>1036</v>
      </c>
      <c r="K49" s="31">
        <v>0</v>
      </c>
      <c r="L49" s="35">
        <f>I49/F49</f>
        <v>1</v>
      </c>
      <c r="M49" s="35">
        <f>J49/G49</f>
        <v>1</v>
      </c>
      <c r="N49" s="35"/>
    </row>
    <row r="50" spans="1:14" ht="21.75" customHeight="1">
      <c r="A50" s="32">
        <v>3</v>
      </c>
      <c r="B50" s="33" t="s">
        <v>48</v>
      </c>
      <c r="C50" s="25">
        <f>D50+E50</f>
        <v>7665.7000000000007</v>
      </c>
      <c r="D50" s="25">
        <f>D52+D62+D65</f>
        <v>6556.1000000000013</v>
      </c>
      <c r="E50" s="25">
        <f>E52+E62+E65</f>
        <v>1109.5999999999999</v>
      </c>
      <c r="F50" s="25">
        <f t="shared" si="2"/>
        <v>7665.7000000000007</v>
      </c>
      <c r="G50" s="25">
        <f>G52+G62+G65</f>
        <v>6556.1000000000013</v>
      </c>
      <c r="H50" s="25">
        <f>H52+H62+H65</f>
        <v>1109.5999999999999</v>
      </c>
      <c r="I50" s="25">
        <f t="shared" si="3"/>
        <v>7232.1200000000008</v>
      </c>
      <c r="J50" s="25">
        <f>J52+J62+J65</f>
        <v>6241.4800000000005</v>
      </c>
      <c r="K50" s="25">
        <f>K52+K62+K65</f>
        <v>990.64</v>
      </c>
      <c r="L50" s="27">
        <f>I50/F50</f>
        <v>0.94343895534654376</v>
      </c>
      <c r="M50" s="27">
        <f>J50/G50</f>
        <v>0.95201110416253554</v>
      </c>
      <c r="N50" s="27">
        <f>K50/H50</f>
        <v>0.89279019466474407</v>
      </c>
    </row>
    <row r="51" spans="1:14" ht="18.75" customHeight="1">
      <c r="A51" s="32"/>
      <c r="B51" s="28" t="s">
        <v>14</v>
      </c>
      <c r="C51" s="31"/>
      <c r="D51" s="31"/>
      <c r="E51" s="31"/>
      <c r="F51" s="31">
        <f t="shared" si="2"/>
        <v>0</v>
      </c>
      <c r="G51" s="31"/>
      <c r="H51" s="31"/>
      <c r="I51" s="31">
        <f t="shared" si="3"/>
        <v>0</v>
      </c>
      <c r="J51" s="31"/>
      <c r="K51" s="31"/>
      <c r="L51" s="35"/>
      <c r="M51" s="35"/>
      <c r="N51" s="35"/>
    </row>
    <row r="52" spans="1:14" ht="18.75" customHeight="1">
      <c r="A52" s="32"/>
      <c r="B52" s="33" t="s">
        <v>49</v>
      </c>
      <c r="C52" s="25">
        <f>D52+E52</f>
        <v>5322.8000000000011</v>
      </c>
      <c r="D52" s="25">
        <f>SUM(D54:D61)</f>
        <v>4213.2000000000007</v>
      </c>
      <c r="E52" s="25">
        <f>SUM(E54:E61)</f>
        <v>1109.5999999999999</v>
      </c>
      <c r="F52" s="25">
        <f t="shared" si="2"/>
        <v>5322.8000000000011</v>
      </c>
      <c r="G52" s="25">
        <f>SUM(G54:G61)</f>
        <v>4213.2000000000007</v>
      </c>
      <c r="H52" s="25">
        <f>SUM(H54:H61)</f>
        <v>1109.5999999999999</v>
      </c>
      <c r="I52" s="25">
        <f t="shared" si="3"/>
        <v>4948.92</v>
      </c>
      <c r="J52" s="25">
        <f>SUM(J54:J61)</f>
        <v>3958.2799999999997</v>
      </c>
      <c r="K52" s="25">
        <f>SUM(K54:K61)</f>
        <v>990.64</v>
      </c>
      <c r="L52" s="27">
        <f>I52/F52</f>
        <v>0.929758773577816</v>
      </c>
      <c r="M52" s="27">
        <f>J52/G52</f>
        <v>0.93949492072533913</v>
      </c>
      <c r="N52" s="27">
        <f>K52/H52</f>
        <v>0.89279019466474407</v>
      </c>
    </row>
    <row r="53" spans="1:14" ht="18.75" customHeight="1">
      <c r="A53" s="32"/>
      <c r="B53" s="28" t="s">
        <v>14</v>
      </c>
      <c r="C53" s="31"/>
      <c r="D53" s="31"/>
      <c r="E53" s="31"/>
      <c r="F53" s="31">
        <f t="shared" si="2"/>
        <v>0</v>
      </c>
      <c r="G53" s="31"/>
      <c r="H53" s="31"/>
      <c r="I53" s="31">
        <f t="shared" si="3"/>
        <v>0</v>
      </c>
      <c r="J53" s="31"/>
      <c r="K53" s="31"/>
      <c r="L53" s="35"/>
      <c r="M53" s="35"/>
      <c r="N53" s="35"/>
    </row>
    <row r="54" spans="1:14" ht="66" customHeight="1">
      <c r="A54" s="32"/>
      <c r="B54" s="28" t="s">
        <v>50</v>
      </c>
      <c r="C54" s="31">
        <f t="shared" ref="C54:C62" si="4">D54+E54</f>
        <v>1150.8</v>
      </c>
      <c r="D54" s="31">
        <v>1150.8</v>
      </c>
      <c r="E54" s="31">
        <v>0</v>
      </c>
      <c r="F54" s="31">
        <f t="shared" si="2"/>
        <v>1150.8</v>
      </c>
      <c r="G54" s="31">
        <v>1150.8</v>
      </c>
      <c r="H54" s="31">
        <v>0</v>
      </c>
      <c r="I54" s="31">
        <f t="shared" si="3"/>
        <v>1150.8</v>
      </c>
      <c r="J54" s="31">
        <v>1150.8</v>
      </c>
      <c r="K54" s="31">
        <v>0</v>
      </c>
      <c r="L54" s="35">
        <f t="shared" ref="L54:L62" si="5">I54/F54</f>
        <v>1</v>
      </c>
      <c r="M54" s="35">
        <f t="shared" ref="M54:M62" si="6">J54/G54</f>
        <v>1</v>
      </c>
      <c r="N54" s="35"/>
    </row>
    <row r="55" spans="1:14" ht="62.25" customHeight="1">
      <c r="A55" s="32"/>
      <c r="B55" s="28" t="s">
        <v>51</v>
      </c>
      <c r="C55" s="31">
        <f t="shared" si="4"/>
        <v>468.6</v>
      </c>
      <c r="D55" s="31">
        <v>468.6</v>
      </c>
      <c r="E55" s="31">
        <v>0</v>
      </c>
      <c r="F55" s="31">
        <f t="shared" si="2"/>
        <v>468.6</v>
      </c>
      <c r="G55" s="31">
        <v>468.6</v>
      </c>
      <c r="H55" s="31">
        <v>0</v>
      </c>
      <c r="I55" s="31">
        <f t="shared" si="3"/>
        <v>468.6</v>
      </c>
      <c r="J55" s="31">
        <v>468.6</v>
      </c>
      <c r="K55" s="31">
        <v>0</v>
      </c>
      <c r="L55" s="35">
        <f t="shared" si="5"/>
        <v>1</v>
      </c>
      <c r="M55" s="35">
        <f t="shared" si="6"/>
        <v>1</v>
      </c>
      <c r="N55" s="35"/>
    </row>
    <row r="56" spans="1:14" ht="39.6">
      <c r="A56" s="32"/>
      <c r="B56" s="28" t="s">
        <v>52</v>
      </c>
      <c r="C56" s="31">
        <f t="shared" si="4"/>
        <v>723.4</v>
      </c>
      <c r="D56" s="31">
        <v>723.4</v>
      </c>
      <c r="E56" s="31">
        <v>0</v>
      </c>
      <c r="F56" s="31">
        <f t="shared" si="2"/>
        <v>723.4</v>
      </c>
      <c r="G56" s="31">
        <v>723.4</v>
      </c>
      <c r="H56" s="31">
        <v>0</v>
      </c>
      <c r="I56" s="31">
        <f t="shared" si="3"/>
        <v>723.4</v>
      </c>
      <c r="J56" s="31">
        <v>723.4</v>
      </c>
      <c r="K56" s="31">
        <v>0</v>
      </c>
      <c r="L56" s="35">
        <f t="shared" si="5"/>
        <v>1</v>
      </c>
      <c r="M56" s="35">
        <f t="shared" si="6"/>
        <v>1</v>
      </c>
      <c r="N56" s="35"/>
    </row>
    <row r="57" spans="1:14" ht="39.6">
      <c r="A57" s="32"/>
      <c r="B57" s="28" t="s">
        <v>53</v>
      </c>
      <c r="C57" s="31">
        <f t="shared" si="4"/>
        <v>254.9</v>
      </c>
      <c r="D57" s="31">
        <v>254.9</v>
      </c>
      <c r="E57" s="31">
        <v>0</v>
      </c>
      <c r="F57" s="31">
        <f t="shared" si="2"/>
        <v>254.9</v>
      </c>
      <c r="G57" s="31">
        <v>254.9</v>
      </c>
      <c r="H57" s="31">
        <v>0</v>
      </c>
      <c r="I57" s="31">
        <f t="shared" si="3"/>
        <v>0</v>
      </c>
      <c r="J57" s="31">
        <v>0</v>
      </c>
      <c r="K57" s="31">
        <v>0</v>
      </c>
      <c r="L57" s="35">
        <f t="shared" si="5"/>
        <v>0</v>
      </c>
      <c r="M57" s="35">
        <f t="shared" si="6"/>
        <v>0</v>
      </c>
      <c r="N57" s="35"/>
    </row>
    <row r="58" spans="1:14" ht="75.75" customHeight="1">
      <c r="A58" s="32"/>
      <c r="B58" s="28" t="s">
        <v>59</v>
      </c>
      <c r="C58" s="31">
        <f t="shared" si="4"/>
        <v>1574.3</v>
      </c>
      <c r="D58" s="31">
        <v>464.7</v>
      </c>
      <c r="E58" s="31">
        <v>1109.5999999999999</v>
      </c>
      <c r="F58" s="31">
        <f t="shared" si="2"/>
        <v>1574.3</v>
      </c>
      <c r="G58" s="31">
        <v>464.7</v>
      </c>
      <c r="H58" s="31">
        <v>1109.5999999999999</v>
      </c>
      <c r="I58" s="31">
        <f t="shared" si="3"/>
        <v>1455.34</v>
      </c>
      <c r="J58" s="31">
        <v>464.7</v>
      </c>
      <c r="K58" s="31">
        <v>990.64</v>
      </c>
      <c r="L58" s="35">
        <f t="shared" si="5"/>
        <v>0.92443625738423418</v>
      </c>
      <c r="M58" s="35">
        <f t="shared" si="6"/>
        <v>1</v>
      </c>
      <c r="N58" s="35">
        <f>K58/H58</f>
        <v>0.89279019466474407</v>
      </c>
    </row>
    <row r="59" spans="1:14" ht="39.6">
      <c r="A59" s="32"/>
      <c r="B59" s="28" t="s">
        <v>54</v>
      </c>
      <c r="C59" s="31">
        <f t="shared" si="4"/>
        <v>637.20000000000005</v>
      </c>
      <c r="D59" s="31">
        <v>637.20000000000005</v>
      </c>
      <c r="E59" s="31">
        <v>0</v>
      </c>
      <c r="F59" s="31">
        <f t="shared" si="2"/>
        <v>637.20000000000005</v>
      </c>
      <c r="G59" s="31">
        <v>637.20000000000005</v>
      </c>
      <c r="H59" s="31">
        <v>0</v>
      </c>
      <c r="I59" s="31">
        <f t="shared" si="3"/>
        <v>637.20000000000005</v>
      </c>
      <c r="J59" s="31">
        <v>637.20000000000005</v>
      </c>
      <c r="K59" s="31">
        <v>0</v>
      </c>
      <c r="L59" s="35">
        <f t="shared" si="5"/>
        <v>1</v>
      </c>
      <c r="M59" s="35">
        <f t="shared" si="6"/>
        <v>1</v>
      </c>
      <c r="N59" s="35"/>
    </row>
    <row r="60" spans="1:14" ht="39.6">
      <c r="A60" s="32"/>
      <c r="B60" s="28" t="s">
        <v>55</v>
      </c>
      <c r="C60" s="31">
        <f t="shared" si="4"/>
        <v>172.5</v>
      </c>
      <c r="D60" s="31">
        <v>172.5</v>
      </c>
      <c r="E60" s="31">
        <v>0</v>
      </c>
      <c r="F60" s="31">
        <f t="shared" si="2"/>
        <v>172.5</v>
      </c>
      <c r="G60" s="31">
        <v>172.5</v>
      </c>
      <c r="H60" s="31">
        <v>0</v>
      </c>
      <c r="I60" s="31">
        <f t="shared" si="3"/>
        <v>172.5</v>
      </c>
      <c r="J60" s="31">
        <v>172.5</v>
      </c>
      <c r="K60" s="31">
        <v>0</v>
      </c>
      <c r="L60" s="35">
        <f t="shared" si="5"/>
        <v>1</v>
      </c>
      <c r="M60" s="35">
        <f t="shared" si="6"/>
        <v>1</v>
      </c>
      <c r="N60" s="35"/>
    </row>
    <row r="61" spans="1:14" ht="39.6">
      <c r="A61" s="32"/>
      <c r="B61" s="28" t="s">
        <v>60</v>
      </c>
      <c r="C61" s="31">
        <f t="shared" si="4"/>
        <v>341.1</v>
      </c>
      <c r="D61" s="31">
        <v>341.1</v>
      </c>
      <c r="E61" s="31">
        <v>0</v>
      </c>
      <c r="F61" s="31">
        <f t="shared" si="2"/>
        <v>341.1</v>
      </c>
      <c r="G61" s="31">
        <v>341.1</v>
      </c>
      <c r="H61" s="31">
        <v>0</v>
      </c>
      <c r="I61" s="31">
        <f t="shared" si="3"/>
        <v>341.08</v>
      </c>
      <c r="J61" s="31">
        <v>341.08</v>
      </c>
      <c r="K61" s="31">
        <v>0</v>
      </c>
      <c r="L61" s="35">
        <f t="shared" si="5"/>
        <v>0.999941366168279</v>
      </c>
      <c r="M61" s="35">
        <f t="shared" si="6"/>
        <v>0.999941366168279</v>
      </c>
      <c r="N61" s="35"/>
    </row>
    <row r="62" spans="1:14" ht="21.75" customHeight="1">
      <c r="A62" s="32"/>
      <c r="B62" s="33" t="s">
        <v>56</v>
      </c>
      <c r="C62" s="25">
        <f t="shared" si="4"/>
        <v>1833.1</v>
      </c>
      <c r="D62" s="25">
        <f>D64</f>
        <v>1833.1</v>
      </c>
      <c r="E62" s="25">
        <f>E64</f>
        <v>0</v>
      </c>
      <c r="F62" s="25">
        <f t="shared" si="2"/>
        <v>1833.1</v>
      </c>
      <c r="G62" s="25">
        <f>G64</f>
        <v>1833.1</v>
      </c>
      <c r="H62" s="25">
        <f>H64</f>
        <v>0</v>
      </c>
      <c r="I62" s="25">
        <f t="shared" si="3"/>
        <v>1832.4</v>
      </c>
      <c r="J62" s="25">
        <f>J64</f>
        <v>1832.4</v>
      </c>
      <c r="K62" s="25">
        <f>K64</f>
        <v>0</v>
      </c>
      <c r="L62" s="27">
        <f t="shared" si="5"/>
        <v>0.99961813321695503</v>
      </c>
      <c r="M62" s="27">
        <f t="shared" si="6"/>
        <v>0.99961813321695503</v>
      </c>
      <c r="N62" s="27"/>
    </row>
    <row r="63" spans="1:14" ht="18.75" customHeight="1">
      <c r="A63" s="32"/>
      <c r="B63" s="28" t="s">
        <v>14</v>
      </c>
      <c r="C63" s="31"/>
      <c r="D63" s="31"/>
      <c r="E63" s="31"/>
      <c r="F63" s="31">
        <f t="shared" si="2"/>
        <v>0</v>
      </c>
      <c r="G63" s="31"/>
      <c r="H63" s="31"/>
      <c r="I63" s="31">
        <f t="shared" si="3"/>
        <v>0</v>
      </c>
      <c r="J63" s="31"/>
      <c r="K63" s="31"/>
      <c r="L63" s="35"/>
      <c r="M63" s="35"/>
      <c r="N63" s="35"/>
    </row>
    <row r="64" spans="1:14" ht="63" customHeight="1">
      <c r="A64" s="32"/>
      <c r="B64" s="28" t="s">
        <v>58</v>
      </c>
      <c r="C64" s="31">
        <f>D64+E64</f>
        <v>1833.1</v>
      </c>
      <c r="D64" s="31">
        <v>1833.1</v>
      </c>
      <c r="E64" s="31">
        <v>0</v>
      </c>
      <c r="F64" s="31">
        <f t="shared" si="2"/>
        <v>1833.1</v>
      </c>
      <c r="G64" s="31">
        <v>1833.1</v>
      </c>
      <c r="H64" s="31">
        <v>0</v>
      </c>
      <c r="I64" s="31">
        <f t="shared" si="3"/>
        <v>1832.4</v>
      </c>
      <c r="J64" s="31">
        <v>1832.4</v>
      </c>
      <c r="K64" s="31">
        <v>0</v>
      </c>
      <c r="L64" s="35">
        <f>I64/F64</f>
        <v>0.99961813321695503</v>
      </c>
      <c r="M64" s="35">
        <f>J64/G64</f>
        <v>0.99961813321695503</v>
      </c>
      <c r="N64" s="35"/>
    </row>
    <row r="65" spans="1:14" ht="20.25" customHeight="1">
      <c r="A65" s="32"/>
      <c r="B65" s="33" t="s">
        <v>78</v>
      </c>
      <c r="C65" s="25">
        <f>D65+E65</f>
        <v>509.8</v>
      </c>
      <c r="D65" s="25">
        <f>D67</f>
        <v>509.8</v>
      </c>
      <c r="E65" s="25">
        <f>E67</f>
        <v>0</v>
      </c>
      <c r="F65" s="25">
        <f t="shared" si="2"/>
        <v>509.8</v>
      </c>
      <c r="G65" s="25">
        <f>G67</f>
        <v>509.8</v>
      </c>
      <c r="H65" s="25">
        <f>H67</f>
        <v>0</v>
      </c>
      <c r="I65" s="25">
        <f t="shared" si="3"/>
        <v>450.8</v>
      </c>
      <c r="J65" s="25">
        <f>J67</f>
        <v>450.8</v>
      </c>
      <c r="K65" s="25">
        <f>K67</f>
        <v>0</v>
      </c>
      <c r="L65" s="27">
        <f>I65/F65</f>
        <v>0.88426834052569636</v>
      </c>
      <c r="M65" s="27">
        <f>J65/G65</f>
        <v>0.88426834052569636</v>
      </c>
      <c r="N65" s="27"/>
    </row>
    <row r="66" spans="1:14" ht="18.75" customHeight="1">
      <c r="A66" s="32"/>
      <c r="B66" s="28" t="s">
        <v>14</v>
      </c>
      <c r="C66" s="31"/>
      <c r="D66" s="31"/>
      <c r="E66" s="31"/>
      <c r="F66" s="31">
        <f t="shared" si="2"/>
        <v>0</v>
      </c>
      <c r="G66" s="31"/>
      <c r="H66" s="31"/>
      <c r="I66" s="31">
        <f t="shared" si="3"/>
        <v>0</v>
      </c>
      <c r="J66" s="31"/>
      <c r="K66" s="31"/>
      <c r="L66" s="35"/>
      <c r="M66" s="35"/>
      <c r="N66" s="35"/>
    </row>
    <row r="67" spans="1:14" ht="39.6">
      <c r="A67" s="32"/>
      <c r="B67" s="28" t="s">
        <v>57</v>
      </c>
      <c r="C67" s="31">
        <f>D67+E67</f>
        <v>509.8</v>
      </c>
      <c r="D67" s="31">
        <v>509.8</v>
      </c>
      <c r="E67" s="31">
        <v>0</v>
      </c>
      <c r="F67" s="31">
        <f t="shared" si="2"/>
        <v>509.8</v>
      </c>
      <c r="G67" s="31">
        <v>509.8</v>
      </c>
      <c r="H67" s="31">
        <v>0</v>
      </c>
      <c r="I67" s="31">
        <f t="shared" si="3"/>
        <v>450.8</v>
      </c>
      <c r="J67" s="31">
        <v>450.8</v>
      </c>
      <c r="K67" s="31">
        <v>0</v>
      </c>
      <c r="L67" s="35">
        <f>I67/F67</f>
        <v>0.88426834052569636</v>
      </c>
      <c r="M67" s="35">
        <f>J67/G67</f>
        <v>0.88426834052569636</v>
      </c>
      <c r="N67" s="35"/>
    </row>
    <row r="70" spans="1:14" ht="15.75" customHeight="1"/>
    <row r="71" spans="1:14" ht="12.75" customHeight="1"/>
    <row r="72" spans="1:14" ht="16.5" customHeight="1"/>
    <row r="73" spans="1:14" ht="17.25" customHeight="1">
      <c r="A73" s="37" t="s">
        <v>87</v>
      </c>
      <c r="B73" s="38"/>
      <c r="C73" s="38"/>
      <c r="D73" s="38"/>
      <c r="E73" s="38"/>
      <c r="F73" s="38"/>
      <c r="G73" s="38"/>
      <c r="H73" s="38"/>
    </row>
    <row r="74" spans="1:14" ht="17.25" customHeight="1">
      <c r="A74" s="37" t="s">
        <v>85</v>
      </c>
      <c r="B74" s="38"/>
      <c r="C74" s="38"/>
      <c r="D74" s="38"/>
      <c r="E74" s="38"/>
      <c r="F74" s="38"/>
      <c r="G74" s="38"/>
      <c r="H74" s="39"/>
    </row>
    <row r="88" spans="3:11">
      <c r="C88" s="40"/>
      <c r="D88" s="40"/>
      <c r="E88" s="40"/>
      <c r="F88" s="40"/>
      <c r="G88" s="40"/>
      <c r="H88" s="40"/>
      <c r="I88" s="40"/>
      <c r="J88" s="40"/>
      <c r="K88" s="40"/>
    </row>
  </sheetData>
  <mergeCells count="19">
    <mergeCell ref="A2:N2"/>
    <mergeCell ref="A4:N4"/>
    <mergeCell ref="M6:N6"/>
    <mergeCell ref="C7:E7"/>
    <mergeCell ref="F7:H7"/>
    <mergeCell ref="I7:K7"/>
    <mergeCell ref="L7:N7"/>
    <mergeCell ref="L8:L9"/>
    <mergeCell ref="M8:N8"/>
    <mergeCell ref="A73:H73"/>
    <mergeCell ref="A74:G74"/>
    <mergeCell ref="A8:A9"/>
    <mergeCell ref="B8:B9"/>
    <mergeCell ref="C8:C9"/>
    <mergeCell ref="D8:E8"/>
    <mergeCell ref="F8:F9"/>
    <mergeCell ref="G8:H8"/>
    <mergeCell ref="I8:I9"/>
    <mergeCell ref="J8:K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opLeftCell="A32" workbookViewId="0">
      <selection activeCell="B14" sqref="B14"/>
    </sheetView>
  </sheetViews>
  <sheetFormatPr defaultColWidth="9.109375" defaultRowHeight="13.2"/>
  <cols>
    <col min="1" max="1" width="5.109375" style="1" customWidth="1"/>
    <col min="2" max="2" width="27.33203125" style="1" customWidth="1"/>
    <col min="3" max="3" width="13.33203125" style="1" customWidth="1"/>
    <col min="4" max="4" width="15.88671875" style="1" customWidth="1"/>
    <col min="5" max="5" width="15.6640625" style="1" customWidth="1"/>
    <col min="6" max="6" width="12.5546875" style="1" customWidth="1"/>
    <col min="7" max="7" width="16.33203125" style="1" customWidth="1"/>
    <col min="8" max="8" width="16" style="1" customWidth="1"/>
    <col min="9" max="9" width="13.5546875" style="1" customWidth="1"/>
    <col min="10" max="10" width="15.6640625" style="1" customWidth="1"/>
    <col min="11" max="11" width="16.109375" style="1" customWidth="1"/>
    <col min="12" max="12" width="11" style="1" customWidth="1"/>
    <col min="13" max="13" width="16.109375" style="1" customWidth="1"/>
    <col min="14" max="14" width="16.109375" style="1" bestFit="1" customWidth="1"/>
    <col min="15" max="16384" width="9.109375" style="1"/>
  </cols>
  <sheetData>
    <row r="1" spans="1:14" ht="14.25" customHeight="1">
      <c r="N1" s="2" t="s">
        <v>28</v>
      </c>
    </row>
    <row r="2" spans="1:14" ht="21" customHeight="1">
      <c r="A2" s="3" t="s">
        <v>1</v>
      </c>
      <c r="B2" s="3"/>
      <c r="C2" s="3"/>
      <c r="D2" s="3"/>
      <c r="E2" s="3"/>
      <c r="F2" s="3"/>
      <c r="G2" s="3"/>
      <c r="H2" s="3"/>
      <c r="I2" s="3"/>
      <c r="J2" s="3"/>
      <c r="K2" s="3"/>
      <c r="L2" s="3"/>
      <c r="M2" s="3"/>
      <c r="N2" s="3"/>
    </row>
    <row r="4" spans="1:14" ht="71.25" customHeight="1">
      <c r="A4" s="4" t="s">
        <v>79</v>
      </c>
      <c r="B4" s="4"/>
      <c r="C4" s="4"/>
      <c r="D4" s="4"/>
      <c r="E4" s="4"/>
      <c r="F4" s="4"/>
      <c r="G4" s="4"/>
      <c r="H4" s="4"/>
      <c r="I4" s="4"/>
      <c r="J4" s="4"/>
      <c r="K4" s="4"/>
      <c r="L4" s="4"/>
      <c r="M4" s="4"/>
      <c r="N4" s="4"/>
    </row>
    <row r="5" spans="1:14">
      <c r="B5" s="5"/>
    </row>
    <row r="6" spans="1:14" ht="15.75" customHeight="1">
      <c r="B6" s="5"/>
      <c r="C6" s="6"/>
      <c r="D6" s="7"/>
      <c r="E6" s="7"/>
      <c r="F6" s="8"/>
      <c r="M6" s="9" t="s">
        <v>29</v>
      </c>
      <c r="N6" s="9"/>
    </row>
    <row r="7" spans="1:14" ht="24" customHeight="1">
      <c r="A7" s="10"/>
      <c r="B7" s="11"/>
      <c r="C7" s="12" t="s">
        <v>2</v>
      </c>
      <c r="D7" s="13"/>
      <c r="E7" s="14"/>
      <c r="F7" s="12" t="s">
        <v>3</v>
      </c>
      <c r="G7" s="13"/>
      <c r="H7" s="14"/>
      <c r="I7" s="12" t="s">
        <v>4</v>
      </c>
      <c r="J7" s="13"/>
      <c r="K7" s="14"/>
      <c r="L7" s="12" t="s">
        <v>5</v>
      </c>
      <c r="M7" s="13"/>
      <c r="N7" s="14"/>
    </row>
    <row r="8" spans="1:14" s="20" customFormat="1" ht="51" customHeight="1">
      <c r="A8" s="15" t="s">
        <v>0</v>
      </c>
      <c r="B8" s="16" t="s">
        <v>9</v>
      </c>
      <c r="C8" s="17" t="s">
        <v>8</v>
      </c>
      <c r="D8" s="18" t="s">
        <v>10</v>
      </c>
      <c r="E8" s="19"/>
      <c r="F8" s="17" t="s">
        <v>8</v>
      </c>
      <c r="G8" s="18" t="s">
        <v>10</v>
      </c>
      <c r="H8" s="19"/>
      <c r="I8" s="17" t="s">
        <v>8</v>
      </c>
      <c r="J8" s="18" t="s">
        <v>10</v>
      </c>
      <c r="K8" s="19"/>
      <c r="L8" s="17" t="s">
        <v>8</v>
      </c>
      <c r="M8" s="18" t="s">
        <v>10</v>
      </c>
      <c r="N8" s="19"/>
    </row>
    <row r="9" spans="1:14" s="20" customFormat="1" ht="53.25" customHeight="1">
      <c r="A9" s="15"/>
      <c r="B9" s="16"/>
      <c r="C9" s="21"/>
      <c r="D9" s="22" t="s">
        <v>11</v>
      </c>
      <c r="E9" s="22" t="s">
        <v>12</v>
      </c>
      <c r="F9" s="21"/>
      <c r="G9" s="22" t="s">
        <v>11</v>
      </c>
      <c r="H9" s="22" t="s">
        <v>12</v>
      </c>
      <c r="I9" s="21"/>
      <c r="J9" s="22" t="s">
        <v>11</v>
      </c>
      <c r="K9" s="22" t="s">
        <v>12</v>
      </c>
      <c r="L9" s="21"/>
      <c r="M9" s="22" t="s">
        <v>11</v>
      </c>
      <c r="N9" s="22" t="s">
        <v>12</v>
      </c>
    </row>
    <row r="10" spans="1:14" s="20" customFormat="1" ht="23.1" customHeight="1">
      <c r="A10" s="23"/>
      <c r="B10" s="24" t="s">
        <v>8</v>
      </c>
      <c r="C10" s="25">
        <f>D10+E10</f>
        <v>213291.3</v>
      </c>
      <c r="D10" s="26">
        <f>D12+D17+D24+D32</f>
        <v>48046.400000000001</v>
      </c>
      <c r="E10" s="26">
        <f>E12+E17+E24+E32</f>
        <v>165244.9</v>
      </c>
      <c r="F10" s="26">
        <f>G10+H10</f>
        <v>213291.3</v>
      </c>
      <c r="G10" s="26">
        <f>G12+G17+G24+G32</f>
        <v>48046.400000000001</v>
      </c>
      <c r="H10" s="26">
        <f>H12+H17+H24+H32</f>
        <v>165244.9</v>
      </c>
      <c r="I10" s="26">
        <f>J10+K10</f>
        <v>200162.47999999998</v>
      </c>
      <c r="J10" s="26">
        <f>J12+J17+J24+J32</f>
        <v>45438.69</v>
      </c>
      <c r="K10" s="26">
        <f>K12+K17+K24+K32</f>
        <v>154723.78999999998</v>
      </c>
      <c r="L10" s="27">
        <f>I10/F10</f>
        <v>0.93844652829252762</v>
      </c>
      <c r="M10" s="27">
        <f>J10/G10</f>
        <v>0.94572517399846812</v>
      </c>
      <c r="N10" s="27">
        <f>K10/H10</f>
        <v>0.936330198390389</v>
      </c>
    </row>
    <row r="11" spans="1:14" s="20" customFormat="1" ht="18.75" customHeight="1">
      <c r="A11" s="23"/>
      <c r="B11" s="28" t="s">
        <v>14</v>
      </c>
      <c r="C11" s="29"/>
      <c r="D11" s="30"/>
      <c r="E11" s="31"/>
      <c r="F11" s="26"/>
      <c r="G11" s="26"/>
      <c r="H11" s="26"/>
      <c r="I11" s="26"/>
      <c r="J11" s="26"/>
      <c r="K11" s="26"/>
      <c r="L11" s="27"/>
      <c r="M11" s="27"/>
      <c r="N11" s="27"/>
    </row>
    <row r="12" spans="1:14" s="20" customFormat="1" ht="18.75" customHeight="1">
      <c r="A12" s="32">
        <v>1</v>
      </c>
      <c r="B12" s="33" t="s">
        <v>15</v>
      </c>
      <c r="C12" s="26">
        <f>D12+E12</f>
        <v>6210.3</v>
      </c>
      <c r="D12" s="26">
        <f>D14</f>
        <v>0</v>
      </c>
      <c r="E12" s="26">
        <f>E14</f>
        <v>6210.3</v>
      </c>
      <c r="F12" s="26">
        <f>G12+H12</f>
        <v>6210.3</v>
      </c>
      <c r="G12" s="26">
        <f>G14</f>
        <v>0</v>
      </c>
      <c r="H12" s="26">
        <f>H14</f>
        <v>6210.3</v>
      </c>
      <c r="I12" s="26">
        <f>J12+K12</f>
        <v>5843.83</v>
      </c>
      <c r="J12" s="26">
        <f>J14</f>
        <v>0</v>
      </c>
      <c r="K12" s="26">
        <f>K14</f>
        <v>5843.83</v>
      </c>
      <c r="L12" s="27">
        <f>I12/F12</f>
        <v>0.94098996827850501</v>
      </c>
      <c r="M12" s="27"/>
      <c r="N12" s="27">
        <f>K12/H12</f>
        <v>0.94098996827850501</v>
      </c>
    </row>
    <row r="13" spans="1:14" s="20" customFormat="1" ht="18.75" customHeight="1">
      <c r="A13" s="23"/>
      <c r="B13" s="28" t="s">
        <v>14</v>
      </c>
      <c r="C13" s="29"/>
      <c r="D13" s="29"/>
      <c r="E13" s="29"/>
      <c r="F13" s="26"/>
      <c r="G13" s="26"/>
      <c r="H13" s="26"/>
      <c r="I13" s="26"/>
      <c r="J13" s="26"/>
      <c r="K13" s="26"/>
      <c r="L13" s="27"/>
      <c r="M13" s="27"/>
      <c r="N13" s="27"/>
    </row>
    <row r="14" spans="1:14" s="20" customFormat="1" ht="18.75" customHeight="1">
      <c r="A14" s="34">
        <v>1.1000000000000001</v>
      </c>
      <c r="B14" s="33" t="s">
        <v>16</v>
      </c>
      <c r="C14" s="26">
        <f>D14+E14</f>
        <v>6210.3</v>
      </c>
      <c r="D14" s="26">
        <f>D16</f>
        <v>0</v>
      </c>
      <c r="E14" s="26">
        <f>E16</f>
        <v>6210.3</v>
      </c>
      <c r="F14" s="26">
        <f>G14+H14</f>
        <v>6210.3</v>
      </c>
      <c r="G14" s="26">
        <f>G16</f>
        <v>0</v>
      </c>
      <c r="H14" s="26">
        <f>H16</f>
        <v>6210.3</v>
      </c>
      <c r="I14" s="26">
        <f>J14+K14</f>
        <v>5843.83</v>
      </c>
      <c r="J14" s="26">
        <f>J16</f>
        <v>0</v>
      </c>
      <c r="K14" s="26">
        <f>K16</f>
        <v>5843.83</v>
      </c>
      <c r="L14" s="27">
        <f>I14/F14</f>
        <v>0.94098996827850501</v>
      </c>
      <c r="M14" s="27"/>
      <c r="N14" s="27">
        <f>K14/H14</f>
        <v>0.94098996827850501</v>
      </c>
    </row>
    <row r="15" spans="1:14" s="20" customFormat="1" ht="18.75" customHeight="1">
      <c r="A15" s="23"/>
      <c r="B15" s="28" t="s">
        <v>14</v>
      </c>
      <c r="C15" s="29"/>
      <c r="D15" s="29"/>
      <c r="E15" s="29"/>
      <c r="F15" s="29"/>
      <c r="G15" s="29"/>
      <c r="H15" s="29"/>
      <c r="I15" s="29"/>
      <c r="J15" s="29"/>
      <c r="K15" s="29"/>
      <c r="L15" s="27"/>
      <c r="M15" s="27"/>
      <c r="N15" s="27"/>
    </row>
    <row r="16" spans="1:14" s="20" customFormat="1" ht="39.6">
      <c r="A16" s="23"/>
      <c r="B16" s="28" t="s">
        <v>62</v>
      </c>
      <c r="C16" s="29">
        <f>D16+E16</f>
        <v>6210.3</v>
      </c>
      <c r="D16" s="29">
        <v>0</v>
      </c>
      <c r="E16" s="29">
        <v>6210.3</v>
      </c>
      <c r="F16" s="29">
        <f>G16+H16</f>
        <v>6210.3</v>
      </c>
      <c r="G16" s="29">
        <v>0</v>
      </c>
      <c r="H16" s="29">
        <v>6210.3</v>
      </c>
      <c r="I16" s="29">
        <f>J16+K16</f>
        <v>5843.83</v>
      </c>
      <c r="J16" s="29">
        <v>0</v>
      </c>
      <c r="K16" s="29">
        <v>5843.83</v>
      </c>
      <c r="L16" s="35">
        <f t="shared" ref="L16:N17" si="0">I16/F16</f>
        <v>0.94098996827850501</v>
      </c>
      <c r="M16" s="35"/>
      <c r="N16" s="35">
        <f>K16/H16</f>
        <v>0.94098996827850501</v>
      </c>
    </row>
    <row r="17" spans="1:14" s="36" customFormat="1" ht="23.1" customHeight="1">
      <c r="A17" s="32">
        <v>2</v>
      </c>
      <c r="B17" s="33" t="s">
        <v>63</v>
      </c>
      <c r="C17" s="26">
        <f>D17+E17</f>
        <v>182643.20000000001</v>
      </c>
      <c r="D17" s="26">
        <f>D19</f>
        <v>46792.1</v>
      </c>
      <c r="E17" s="26">
        <f>E19</f>
        <v>135851.1</v>
      </c>
      <c r="F17" s="26">
        <f>G17+H17</f>
        <v>182643.20000000001</v>
      </c>
      <c r="G17" s="26">
        <f>G19</f>
        <v>46792.1</v>
      </c>
      <c r="H17" s="26">
        <f>H19</f>
        <v>135851.1</v>
      </c>
      <c r="I17" s="26">
        <f>J17+K17</f>
        <v>171602.02000000002</v>
      </c>
      <c r="J17" s="26">
        <v>44184.39</v>
      </c>
      <c r="K17" s="26">
        <f>K19</f>
        <v>127417.63</v>
      </c>
      <c r="L17" s="27">
        <f t="shared" si="0"/>
        <v>0.93954781782185159</v>
      </c>
      <c r="M17" s="27">
        <f t="shared" si="0"/>
        <v>0.94427029348971303</v>
      </c>
      <c r="N17" s="27">
        <f t="shared" si="0"/>
        <v>0.93792122404603273</v>
      </c>
    </row>
    <row r="18" spans="1:14" s="20" customFormat="1" ht="19.5" customHeight="1">
      <c r="A18" s="32"/>
      <c r="B18" s="28" t="s">
        <v>14</v>
      </c>
      <c r="C18" s="26"/>
      <c r="D18" s="26"/>
      <c r="E18" s="26"/>
      <c r="F18" s="26"/>
      <c r="G18" s="26"/>
      <c r="H18" s="26"/>
      <c r="I18" s="26"/>
      <c r="J18" s="26"/>
      <c r="K18" s="26"/>
      <c r="L18" s="35"/>
      <c r="M18" s="35"/>
      <c r="N18" s="35"/>
    </row>
    <row r="19" spans="1:14" s="20" customFormat="1" ht="21.75" customHeight="1">
      <c r="A19" s="34">
        <v>2.1</v>
      </c>
      <c r="B19" s="33" t="s">
        <v>30</v>
      </c>
      <c r="C19" s="26">
        <f>D19+E19</f>
        <v>182643.20000000001</v>
      </c>
      <c r="D19" s="26">
        <f>SUM(D21:D23)</f>
        <v>46792.1</v>
      </c>
      <c r="E19" s="26">
        <f>SUM(E21:E23)</f>
        <v>135851.1</v>
      </c>
      <c r="F19" s="26">
        <f>G19+H19</f>
        <v>182643.20000000001</v>
      </c>
      <c r="G19" s="26">
        <f>SUM(G21:G23)</f>
        <v>46792.1</v>
      </c>
      <c r="H19" s="26">
        <f>SUM(H21:H23)</f>
        <v>135851.1</v>
      </c>
      <c r="I19" s="26">
        <f>J19+K19</f>
        <v>171602.02000000002</v>
      </c>
      <c r="J19" s="26">
        <f>SUM(J21:J23)</f>
        <v>44184.39</v>
      </c>
      <c r="K19" s="26">
        <f>SUM(K21:K23)</f>
        <v>127417.63</v>
      </c>
      <c r="L19" s="27">
        <f>I19/F19</f>
        <v>0.93954781782185159</v>
      </c>
      <c r="M19" s="27">
        <f>J19/G19</f>
        <v>0.94427029348971303</v>
      </c>
      <c r="N19" s="27">
        <f>K19/H19</f>
        <v>0.93792122404603273</v>
      </c>
    </row>
    <row r="20" spans="1:14" s="20" customFormat="1" ht="18.75" customHeight="1">
      <c r="A20" s="32"/>
      <c r="B20" s="28" t="s">
        <v>14</v>
      </c>
      <c r="C20" s="29"/>
      <c r="D20" s="29"/>
      <c r="E20" s="29"/>
      <c r="F20" s="29"/>
      <c r="G20" s="29"/>
      <c r="H20" s="29"/>
      <c r="I20" s="29"/>
      <c r="J20" s="29"/>
      <c r="K20" s="29"/>
      <c r="L20" s="35"/>
      <c r="M20" s="35"/>
      <c r="N20" s="35"/>
    </row>
    <row r="21" spans="1:14" s="20" customFormat="1" ht="66" customHeight="1">
      <c r="A21" s="32"/>
      <c r="B21" s="28" t="s">
        <v>31</v>
      </c>
      <c r="C21" s="29">
        <f>D21+E21</f>
        <v>178000</v>
      </c>
      <c r="D21" s="29">
        <v>42798.9</v>
      </c>
      <c r="E21" s="29">
        <v>135201.1</v>
      </c>
      <c r="F21" s="29">
        <f>G21+H21</f>
        <v>178000</v>
      </c>
      <c r="G21" s="29">
        <v>42798.9</v>
      </c>
      <c r="H21" s="29">
        <v>135201.1</v>
      </c>
      <c r="I21" s="29">
        <f>J21+K21</f>
        <v>169482.73</v>
      </c>
      <c r="J21" s="29">
        <v>42557.1</v>
      </c>
      <c r="K21" s="29">
        <v>126925.63</v>
      </c>
      <c r="L21" s="35">
        <f t="shared" ref="L21:N22" si="1">I21/F21</f>
        <v>0.95215016853932588</v>
      </c>
      <c r="M21" s="35">
        <f>J21/G21</f>
        <v>0.99435032208771712</v>
      </c>
      <c r="N21" s="35">
        <f t="shared" si="1"/>
        <v>0.93879140036582542</v>
      </c>
    </row>
    <row r="22" spans="1:14" s="20" customFormat="1" ht="39.6">
      <c r="A22" s="32"/>
      <c r="B22" s="28" t="s">
        <v>44</v>
      </c>
      <c r="C22" s="29">
        <f>D22+E22</f>
        <v>1372.6</v>
      </c>
      <c r="D22" s="29">
        <v>722.6</v>
      </c>
      <c r="E22" s="29">
        <v>650</v>
      </c>
      <c r="F22" s="29">
        <f>G22+H22</f>
        <v>1372.6</v>
      </c>
      <c r="G22" s="29">
        <v>722.6</v>
      </c>
      <c r="H22" s="29">
        <v>650</v>
      </c>
      <c r="I22" s="29">
        <f>J22+K22</f>
        <v>1207.06</v>
      </c>
      <c r="J22" s="29">
        <v>715.06</v>
      </c>
      <c r="K22" s="29">
        <v>492</v>
      </c>
      <c r="L22" s="35">
        <f t="shared" si="1"/>
        <v>0.87939676526300459</v>
      </c>
      <c r="M22" s="35">
        <f t="shared" si="1"/>
        <v>0.98956545806808738</v>
      </c>
      <c r="N22" s="35">
        <f t="shared" si="1"/>
        <v>0.75692307692307692</v>
      </c>
    </row>
    <row r="23" spans="1:14" s="20" customFormat="1" ht="63" customHeight="1">
      <c r="A23" s="32"/>
      <c r="B23" s="28" t="s">
        <v>64</v>
      </c>
      <c r="C23" s="29">
        <f>D23+E23</f>
        <v>3270.6</v>
      </c>
      <c r="D23" s="29">
        <v>3270.6</v>
      </c>
      <c r="E23" s="29">
        <v>0</v>
      </c>
      <c r="F23" s="29">
        <f>G23+H23</f>
        <v>3270.6</v>
      </c>
      <c r="G23" s="29">
        <v>3270.6</v>
      </c>
      <c r="H23" s="29">
        <v>0</v>
      </c>
      <c r="I23" s="29">
        <f>J23+K23</f>
        <v>912.23</v>
      </c>
      <c r="J23" s="29">
        <v>912.23</v>
      </c>
      <c r="K23" s="29">
        <v>0</v>
      </c>
      <c r="L23" s="35">
        <f>I23/F23</f>
        <v>0.27891824130129028</v>
      </c>
      <c r="M23" s="35">
        <f>J23/G23</f>
        <v>0.27891824130129028</v>
      </c>
      <c r="N23" s="35"/>
    </row>
    <row r="24" spans="1:14" s="20" customFormat="1" ht="23.25" customHeight="1">
      <c r="A24" s="32">
        <v>3</v>
      </c>
      <c r="B24" s="33" t="s">
        <v>20</v>
      </c>
      <c r="C24" s="26">
        <f>D24+E24</f>
        <v>10461.6</v>
      </c>
      <c r="D24" s="26">
        <f>D26+D29</f>
        <v>0</v>
      </c>
      <c r="E24" s="26">
        <f>E26+E29</f>
        <v>10461.6</v>
      </c>
      <c r="F24" s="26">
        <f>G24+H24</f>
        <v>10461.6</v>
      </c>
      <c r="G24" s="26">
        <f>G26+G29</f>
        <v>0</v>
      </c>
      <c r="H24" s="26">
        <f>H26+H29</f>
        <v>10461.6</v>
      </c>
      <c r="I24" s="26">
        <f>J24+K24</f>
        <v>10406</v>
      </c>
      <c r="J24" s="26">
        <f>J26+J29</f>
        <v>0</v>
      </c>
      <c r="K24" s="26">
        <f>K26+K29</f>
        <v>10406</v>
      </c>
      <c r="L24" s="27">
        <f>I24/F24</f>
        <v>0.99468532538043886</v>
      </c>
      <c r="M24" s="35"/>
      <c r="N24" s="27">
        <f>K24/H24</f>
        <v>0.99468532538043886</v>
      </c>
    </row>
    <row r="25" spans="1:14" s="20" customFormat="1" ht="21" customHeight="1">
      <c r="A25" s="32"/>
      <c r="B25" s="28" t="s">
        <v>14</v>
      </c>
      <c r="C25" s="26"/>
      <c r="D25" s="26"/>
      <c r="E25" s="26"/>
      <c r="F25" s="26"/>
      <c r="G25" s="26"/>
      <c r="H25" s="26"/>
      <c r="I25" s="26"/>
      <c r="J25" s="26"/>
      <c r="K25" s="26"/>
      <c r="L25" s="35"/>
      <c r="M25" s="35"/>
      <c r="N25" s="35"/>
    </row>
    <row r="26" spans="1:14" s="20" customFormat="1" ht="22.5" customHeight="1">
      <c r="A26" s="34">
        <v>3.1</v>
      </c>
      <c r="B26" s="33" t="s">
        <v>65</v>
      </c>
      <c r="C26" s="26">
        <f>D26+E26</f>
        <v>1022</v>
      </c>
      <c r="D26" s="26">
        <f>D28</f>
        <v>0</v>
      </c>
      <c r="E26" s="26">
        <f>E28</f>
        <v>1022</v>
      </c>
      <c r="F26" s="26">
        <f>G26+H26</f>
        <v>1022</v>
      </c>
      <c r="G26" s="26">
        <f>G28</f>
        <v>0</v>
      </c>
      <c r="H26" s="26">
        <f>H28</f>
        <v>1022</v>
      </c>
      <c r="I26" s="26">
        <f>J26+K26</f>
        <v>1022</v>
      </c>
      <c r="J26" s="26">
        <f>J28</f>
        <v>0</v>
      </c>
      <c r="K26" s="26">
        <f>K28</f>
        <v>1022</v>
      </c>
      <c r="L26" s="27">
        <f>I26/F26</f>
        <v>1</v>
      </c>
      <c r="M26" s="35"/>
      <c r="N26" s="27">
        <f>K26/H26</f>
        <v>1</v>
      </c>
    </row>
    <row r="27" spans="1:14" s="20" customFormat="1" ht="20.25" customHeight="1">
      <c r="A27" s="32"/>
      <c r="B27" s="28" t="s">
        <v>14</v>
      </c>
      <c r="C27" s="29"/>
      <c r="D27" s="29"/>
      <c r="E27" s="29"/>
      <c r="F27" s="29"/>
      <c r="G27" s="29"/>
      <c r="H27" s="29"/>
      <c r="I27" s="29"/>
      <c r="J27" s="29"/>
      <c r="K27" s="29"/>
      <c r="L27" s="35"/>
      <c r="M27" s="35"/>
      <c r="N27" s="35"/>
    </row>
    <row r="28" spans="1:14" s="20" customFormat="1" ht="39.6">
      <c r="A28" s="32"/>
      <c r="B28" s="28" t="s">
        <v>66</v>
      </c>
      <c r="C28" s="29">
        <f>D28+E28</f>
        <v>1022</v>
      </c>
      <c r="D28" s="29">
        <v>0</v>
      </c>
      <c r="E28" s="29">
        <v>1022</v>
      </c>
      <c r="F28" s="29">
        <f>G28+H28</f>
        <v>1022</v>
      </c>
      <c r="G28" s="29">
        <v>0</v>
      </c>
      <c r="H28" s="29">
        <v>1022</v>
      </c>
      <c r="I28" s="29">
        <f>J28+K28</f>
        <v>1022</v>
      </c>
      <c r="J28" s="29">
        <v>0</v>
      </c>
      <c r="K28" s="29">
        <v>1022</v>
      </c>
      <c r="L28" s="35">
        <f>I28/F28</f>
        <v>1</v>
      </c>
      <c r="M28" s="35"/>
      <c r="N28" s="35">
        <f>K28/H28</f>
        <v>1</v>
      </c>
    </row>
    <row r="29" spans="1:14" s="20" customFormat="1" ht="27" customHeight="1">
      <c r="A29" s="34">
        <v>3.2</v>
      </c>
      <c r="B29" s="33" t="s">
        <v>21</v>
      </c>
      <c r="C29" s="26">
        <f>D29+E29</f>
        <v>9439.6</v>
      </c>
      <c r="D29" s="26">
        <f>D31</f>
        <v>0</v>
      </c>
      <c r="E29" s="26">
        <f>E31</f>
        <v>9439.6</v>
      </c>
      <c r="F29" s="26">
        <f>G29+H29</f>
        <v>9439.6</v>
      </c>
      <c r="G29" s="26">
        <f>G31</f>
        <v>0</v>
      </c>
      <c r="H29" s="26">
        <f>H31</f>
        <v>9439.6</v>
      </c>
      <c r="I29" s="26">
        <f>J29+K29</f>
        <v>9384</v>
      </c>
      <c r="J29" s="26">
        <f>J31</f>
        <v>0</v>
      </c>
      <c r="K29" s="26">
        <f>K31</f>
        <v>9384</v>
      </c>
      <c r="L29" s="27">
        <f>I29/F29</f>
        <v>0.9941099199118606</v>
      </c>
      <c r="M29" s="27"/>
      <c r="N29" s="27">
        <f>K29/H29</f>
        <v>0.9941099199118606</v>
      </c>
    </row>
    <row r="30" spans="1:14" s="20" customFormat="1" ht="18" customHeight="1">
      <c r="A30" s="32"/>
      <c r="B30" s="28" t="s">
        <v>14</v>
      </c>
      <c r="C30" s="29"/>
      <c r="D30" s="29"/>
      <c r="E30" s="29"/>
      <c r="F30" s="29"/>
      <c r="G30" s="29"/>
      <c r="H30" s="29"/>
      <c r="I30" s="29"/>
      <c r="J30" s="29"/>
      <c r="K30" s="29"/>
      <c r="L30" s="35"/>
      <c r="M30" s="35"/>
      <c r="N30" s="35"/>
    </row>
    <row r="31" spans="1:14" s="20" customFormat="1" ht="52.8">
      <c r="A31" s="32"/>
      <c r="B31" s="28" t="s">
        <v>67</v>
      </c>
      <c r="C31" s="29">
        <f>D31+E31</f>
        <v>9439.6</v>
      </c>
      <c r="D31" s="29">
        <v>0</v>
      </c>
      <c r="E31" s="29">
        <v>9439.6</v>
      </c>
      <c r="F31" s="29">
        <f>G31+H31</f>
        <v>9439.6</v>
      </c>
      <c r="G31" s="29">
        <v>0</v>
      </c>
      <c r="H31" s="29">
        <v>9439.6</v>
      </c>
      <c r="I31" s="29">
        <f>J31+K31</f>
        <v>9384</v>
      </c>
      <c r="J31" s="29">
        <v>0</v>
      </c>
      <c r="K31" s="29">
        <v>9384</v>
      </c>
      <c r="L31" s="35">
        <f>I31/F31</f>
        <v>0.9941099199118606</v>
      </c>
      <c r="M31" s="35"/>
      <c r="N31" s="35">
        <f>K31/H31</f>
        <v>0.9941099199118606</v>
      </c>
    </row>
    <row r="32" spans="1:14" ht="23.1" customHeight="1">
      <c r="A32" s="32">
        <v>4</v>
      </c>
      <c r="B32" s="33" t="s">
        <v>22</v>
      </c>
      <c r="C32" s="26">
        <f>D32+E32</f>
        <v>13976.199999999999</v>
      </c>
      <c r="D32" s="26">
        <f>D34+D37</f>
        <v>1254.3</v>
      </c>
      <c r="E32" s="26">
        <f>E34+E37</f>
        <v>12721.9</v>
      </c>
      <c r="F32" s="26">
        <f>G32+H32</f>
        <v>13976.199999999999</v>
      </c>
      <c r="G32" s="26">
        <f>G34+G37</f>
        <v>1254.3</v>
      </c>
      <c r="H32" s="26">
        <f>H34+H37</f>
        <v>12721.9</v>
      </c>
      <c r="I32" s="26">
        <f>J32+K32</f>
        <v>12310.63</v>
      </c>
      <c r="J32" s="26">
        <f>J34+J37</f>
        <v>1254.3</v>
      </c>
      <c r="K32" s="26">
        <f>K34+K37</f>
        <v>11056.33</v>
      </c>
      <c r="L32" s="27">
        <f>I32/F32</f>
        <v>0.88082812209327288</v>
      </c>
      <c r="M32" s="27">
        <f>J32/G32</f>
        <v>1</v>
      </c>
      <c r="N32" s="27">
        <f>K32/H32</f>
        <v>0.86907851814587445</v>
      </c>
    </row>
    <row r="33" spans="1:14" ht="18.75" customHeight="1">
      <c r="A33" s="32"/>
      <c r="B33" s="28" t="s">
        <v>14</v>
      </c>
      <c r="C33" s="29"/>
      <c r="D33" s="29"/>
      <c r="E33" s="29"/>
      <c r="F33" s="29"/>
      <c r="G33" s="29"/>
      <c r="H33" s="29"/>
      <c r="I33" s="29"/>
      <c r="J33" s="29"/>
      <c r="K33" s="29"/>
      <c r="L33" s="35"/>
      <c r="M33" s="27"/>
      <c r="N33" s="35"/>
    </row>
    <row r="34" spans="1:14" ht="18" customHeight="1">
      <c r="A34" s="34">
        <v>4.0999999999999996</v>
      </c>
      <c r="B34" s="33" t="s">
        <v>23</v>
      </c>
      <c r="C34" s="26">
        <f>D34+E34</f>
        <v>12721.9</v>
      </c>
      <c r="D34" s="26">
        <f>D36</f>
        <v>0</v>
      </c>
      <c r="E34" s="26">
        <f>E36</f>
        <v>12721.9</v>
      </c>
      <c r="F34" s="26">
        <f>G34+H34</f>
        <v>12721.9</v>
      </c>
      <c r="G34" s="26">
        <f>G36</f>
        <v>0</v>
      </c>
      <c r="H34" s="26">
        <f>H36</f>
        <v>12721.9</v>
      </c>
      <c r="I34" s="26">
        <f>J34+K34</f>
        <v>11056.33</v>
      </c>
      <c r="J34" s="26">
        <f>J36</f>
        <v>0</v>
      </c>
      <c r="K34" s="26">
        <f>K36</f>
        <v>11056.33</v>
      </c>
      <c r="L34" s="27">
        <f>I34/F34</f>
        <v>0.86907851814587445</v>
      </c>
      <c r="M34" s="27"/>
      <c r="N34" s="27">
        <f>K34/H34</f>
        <v>0.86907851814587445</v>
      </c>
    </row>
    <row r="35" spans="1:14" ht="18" customHeight="1">
      <c r="A35" s="32"/>
      <c r="B35" s="28" t="s">
        <v>14</v>
      </c>
      <c r="C35" s="29"/>
      <c r="D35" s="29"/>
      <c r="E35" s="29"/>
      <c r="F35" s="29"/>
      <c r="G35" s="29"/>
      <c r="H35" s="29"/>
      <c r="I35" s="29"/>
      <c r="J35" s="29"/>
      <c r="K35" s="29"/>
      <c r="L35" s="35"/>
      <c r="M35" s="35"/>
      <c r="N35" s="35"/>
    </row>
    <row r="36" spans="1:14" ht="63" customHeight="1">
      <c r="A36" s="32"/>
      <c r="B36" s="28" t="s">
        <v>61</v>
      </c>
      <c r="C36" s="29">
        <f>D36+E36</f>
        <v>12721.9</v>
      </c>
      <c r="D36" s="29">
        <v>0</v>
      </c>
      <c r="E36" s="29">
        <v>12721.9</v>
      </c>
      <c r="F36" s="29">
        <f>G36+H36</f>
        <v>12721.9</v>
      </c>
      <c r="G36" s="29">
        <v>0</v>
      </c>
      <c r="H36" s="29">
        <v>12721.9</v>
      </c>
      <c r="I36" s="29">
        <f>J36+K36</f>
        <v>11056.33</v>
      </c>
      <c r="J36" s="29">
        <v>0</v>
      </c>
      <c r="K36" s="29">
        <v>11056.33</v>
      </c>
      <c r="L36" s="35">
        <f>I36/F36</f>
        <v>0.86907851814587445</v>
      </c>
      <c r="M36" s="35"/>
      <c r="N36" s="35">
        <f>K36/H36</f>
        <v>0.86907851814587445</v>
      </c>
    </row>
    <row r="37" spans="1:14" ht="21.75" customHeight="1">
      <c r="A37" s="34">
        <v>4.2</v>
      </c>
      <c r="B37" s="33" t="s">
        <v>46</v>
      </c>
      <c r="C37" s="26">
        <f>D37+E37</f>
        <v>1254.3</v>
      </c>
      <c r="D37" s="26">
        <f>D39</f>
        <v>1254.3</v>
      </c>
      <c r="E37" s="26">
        <f>E39</f>
        <v>0</v>
      </c>
      <c r="F37" s="26">
        <f>G37+H37</f>
        <v>1254.3</v>
      </c>
      <c r="G37" s="26">
        <f>G39</f>
        <v>1254.3</v>
      </c>
      <c r="H37" s="26">
        <f>H39</f>
        <v>0</v>
      </c>
      <c r="I37" s="26">
        <f>J37+K37</f>
        <v>1254.3</v>
      </c>
      <c r="J37" s="26">
        <f>J39</f>
        <v>1254.3</v>
      </c>
      <c r="K37" s="26">
        <f>K39</f>
        <v>0</v>
      </c>
      <c r="L37" s="27">
        <f>I37/F37</f>
        <v>1</v>
      </c>
      <c r="M37" s="27">
        <f>J37/G37</f>
        <v>1</v>
      </c>
      <c r="N37" s="35"/>
    </row>
    <row r="38" spans="1:14" ht="18" customHeight="1">
      <c r="A38" s="32"/>
      <c r="B38" s="28" t="s">
        <v>14</v>
      </c>
      <c r="C38" s="29"/>
      <c r="D38" s="29"/>
      <c r="E38" s="29"/>
      <c r="F38" s="29"/>
      <c r="G38" s="29"/>
      <c r="H38" s="29"/>
      <c r="I38" s="29"/>
      <c r="J38" s="29"/>
      <c r="K38" s="29"/>
      <c r="L38" s="35"/>
      <c r="M38" s="35"/>
      <c r="N38" s="35"/>
    </row>
    <row r="39" spans="1:14" ht="91.5" customHeight="1">
      <c r="A39" s="32"/>
      <c r="B39" s="28" t="s">
        <v>68</v>
      </c>
      <c r="C39" s="29">
        <f>D39+E39</f>
        <v>1254.3</v>
      </c>
      <c r="D39" s="29">
        <v>1254.3</v>
      </c>
      <c r="E39" s="29">
        <v>0</v>
      </c>
      <c r="F39" s="29">
        <f>G39+H39</f>
        <v>1254.3</v>
      </c>
      <c r="G39" s="29">
        <v>1254.3</v>
      </c>
      <c r="H39" s="29">
        <v>0</v>
      </c>
      <c r="I39" s="29">
        <f>J39+K39</f>
        <v>1254.3</v>
      </c>
      <c r="J39" s="29">
        <v>1254.3</v>
      </c>
      <c r="K39" s="29">
        <v>0</v>
      </c>
      <c r="L39" s="35">
        <f>I39/F39</f>
        <v>1</v>
      </c>
      <c r="M39" s="35">
        <f>J39/G39</f>
        <v>1</v>
      </c>
      <c r="N39" s="35"/>
    </row>
    <row r="42" spans="1:14" ht="15.75" customHeight="1"/>
    <row r="43" spans="1:14" ht="12.75" customHeight="1"/>
    <row r="44" spans="1:14" ht="16.5" customHeight="1"/>
    <row r="45" spans="1:14" ht="17.25" customHeight="1">
      <c r="A45" s="37" t="s">
        <v>86</v>
      </c>
      <c r="B45" s="38"/>
      <c r="C45" s="38"/>
      <c r="D45" s="38"/>
      <c r="E45" s="38"/>
      <c r="F45" s="38"/>
      <c r="G45" s="38"/>
      <c r="H45" s="38"/>
    </row>
    <row r="46" spans="1:14" ht="17.25" customHeight="1">
      <c r="A46" s="37" t="s">
        <v>85</v>
      </c>
      <c r="B46" s="38"/>
      <c r="C46" s="38"/>
      <c r="D46" s="38"/>
      <c r="E46" s="38"/>
      <c r="F46" s="38"/>
      <c r="G46" s="38"/>
      <c r="H46" s="39"/>
    </row>
    <row r="60" spans="3:11">
      <c r="C60" s="40"/>
      <c r="D60" s="40"/>
      <c r="E60" s="40"/>
      <c r="F60" s="40"/>
      <c r="G60" s="40"/>
      <c r="H60" s="40"/>
      <c r="I60" s="40"/>
      <c r="J60" s="40"/>
      <c r="K60" s="40"/>
    </row>
  </sheetData>
  <mergeCells count="19">
    <mergeCell ref="A2:N2"/>
    <mergeCell ref="A4:N4"/>
    <mergeCell ref="M6:N6"/>
    <mergeCell ref="C7:E7"/>
    <mergeCell ref="F7:H7"/>
    <mergeCell ref="I7:K7"/>
    <mergeCell ref="L7:N7"/>
    <mergeCell ref="L8:L9"/>
    <mergeCell ref="M8:N8"/>
    <mergeCell ref="A45:H45"/>
    <mergeCell ref="A46:G46"/>
    <mergeCell ref="A8:A9"/>
    <mergeCell ref="B8:B9"/>
    <mergeCell ref="C8:C9"/>
    <mergeCell ref="D8:E8"/>
    <mergeCell ref="F8:F9"/>
    <mergeCell ref="G8:H8"/>
    <mergeCell ref="I8:I9"/>
    <mergeCell ref="J8:K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abSelected="1" workbookViewId="0">
      <selection activeCell="E11" sqref="E11"/>
    </sheetView>
  </sheetViews>
  <sheetFormatPr defaultColWidth="9.109375" defaultRowHeight="13.2"/>
  <cols>
    <col min="1" max="1" width="3.88671875" style="1" customWidth="1"/>
    <col min="2" max="2" width="27.33203125" style="1" customWidth="1"/>
    <col min="3" max="3" width="12.33203125" style="1" customWidth="1"/>
    <col min="4" max="4" width="16.88671875" style="1" customWidth="1"/>
    <col min="5" max="5" width="15.6640625" style="1" customWidth="1"/>
    <col min="6" max="6" width="11.6640625" style="1" customWidth="1"/>
    <col min="7" max="7" width="16.33203125" style="1" customWidth="1"/>
    <col min="8" max="8" width="16" style="1" customWidth="1"/>
    <col min="9" max="9" width="12.33203125" style="1" customWidth="1"/>
    <col min="10" max="10" width="15.6640625" style="1" customWidth="1"/>
    <col min="11" max="11" width="16.109375" style="1" customWidth="1"/>
    <col min="12" max="12" width="11" style="1" customWidth="1"/>
    <col min="13" max="13" width="16.44140625" style="1" customWidth="1"/>
    <col min="14" max="14" width="16.109375" style="1" customWidth="1"/>
    <col min="15" max="16384" width="9.109375" style="1"/>
  </cols>
  <sheetData>
    <row r="1" spans="1:14" ht="14.25" customHeight="1">
      <c r="N1" s="2" t="s">
        <v>28</v>
      </c>
    </row>
    <row r="2" spans="1:14" ht="21" customHeight="1">
      <c r="A2" s="3" t="s">
        <v>1</v>
      </c>
      <c r="B2" s="3"/>
      <c r="C2" s="3"/>
      <c r="D2" s="3"/>
      <c r="E2" s="3"/>
      <c r="F2" s="3"/>
      <c r="G2" s="3"/>
      <c r="H2" s="3"/>
      <c r="I2" s="3"/>
      <c r="J2" s="3"/>
      <c r="K2" s="3"/>
      <c r="L2" s="3"/>
      <c r="M2" s="3"/>
      <c r="N2" s="3"/>
    </row>
    <row r="4" spans="1:14" ht="71.25" customHeight="1">
      <c r="A4" s="4" t="s">
        <v>88</v>
      </c>
      <c r="B4" s="4"/>
      <c r="C4" s="4"/>
      <c r="D4" s="4"/>
      <c r="E4" s="4"/>
      <c r="F4" s="4"/>
      <c r="G4" s="4"/>
      <c r="H4" s="4"/>
      <c r="I4" s="4"/>
      <c r="J4" s="4"/>
      <c r="K4" s="4"/>
      <c r="L4" s="4"/>
      <c r="M4" s="4"/>
      <c r="N4" s="4"/>
    </row>
    <row r="5" spans="1:14">
      <c r="B5" s="5"/>
    </row>
    <row r="6" spans="1:14" ht="15.75" customHeight="1">
      <c r="B6" s="5"/>
      <c r="C6" s="6"/>
      <c r="D6" s="7"/>
      <c r="E6" s="7"/>
      <c r="F6" s="8"/>
      <c r="M6" s="9" t="s">
        <v>29</v>
      </c>
      <c r="N6" s="9"/>
    </row>
    <row r="7" spans="1:14" ht="24" customHeight="1">
      <c r="A7" s="10"/>
      <c r="B7" s="11"/>
      <c r="C7" s="12" t="s">
        <v>2</v>
      </c>
      <c r="D7" s="13"/>
      <c r="E7" s="14"/>
      <c r="F7" s="12" t="s">
        <v>3</v>
      </c>
      <c r="G7" s="13"/>
      <c r="H7" s="14"/>
      <c r="I7" s="12" t="s">
        <v>4</v>
      </c>
      <c r="J7" s="13"/>
      <c r="K7" s="14"/>
      <c r="L7" s="12" t="s">
        <v>5</v>
      </c>
      <c r="M7" s="13"/>
      <c r="N7" s="14"/>
    </row>
    <row r="8" spans="1:14" s="20" customFormat="1" ht="51" customHeight="1">
      <c r="A8" s="15" t="s">
        <v>0</v>
      </c>
      <c r="B8" s="16" t="s">
        <v>9</v>
      </c>
      <c r="C8" s="17" t="s">
        <v>8</v>
      </c>
      <c r="D8" s="18" t="s">
        <v>10</v>
      </c>
      <c r="E8" s="19"/>
      <c r="F8" s="17" t="s">
        <v>8</v>
      </c>
      <c r="G8" s="18" t="s">
        <v>10</v>
      </c>
      <c r="H8" s="19"/>
      <c r="I8" s="17" t="s">
        <v>8</v>
      </c>
      <c r="J8" s="18" t="s">
        <v>10</v>
      </c>
      <c r="K8" s="19"/>
      <c r="L8" s="17" t="s">
        <v>8</v>
      </c>
      <c r="M8" s="18" t="s">
        <v>10</v>
      </c>
      <c r="N8" s="19"/>
    </row>
    <row r="9" spans="1:14" s="20" customFormat="1" ht="53.25" customHeight="1">
      <c r="A9" s="15"/>
      <c r="B9" s="16"/>
      <c r="C9" s="21"/>
      <c r="D9" s="22" t="s">
        <v>11</v>
      </c>
      <c r="E9" s="22" t="s">
        <v>12</v>
      </c>
      <c r="F9" s="21"/>
      <c r="G9" s="22" t="s">
        <v>11</v>
      </c>
      <c r="H9" s="22" t="s">
        <v>12</v>
      </c>
      <c r="I9" s="21"/>
      <c r="J9" s="22" t="s">
        <v>11</v>
      </c>
      <c r="K9" s="22" t="s">
        <v>12</v>
      </c>
      <c r="L9" s="21"/>
      <c r="M9" s="22" t="s">
        <v>11</v>
      </c>
      <c r="N9" s="22" t="s">
        <v>12</v>
      </c>
    </row>
    <row r="10" spans="1:14" s="20" customFormat="1" ht="23.1" customHeight="1">
      <c r="A10" s="23"/>
      <c r="B10" s="24" t="s">
        <v>8</v>
      </c>
      <c r="C10" s="25">
        <f>D10+E10</f>
        <v>178670.09999999998</v>
      </c>
      <c r="D10" s="26">
        <f>D12+D17+D22+D32+D37</f>
        <v>42782.2</v>
      </c>
      <c r="E10" s="26">
        <f>E12+E17+E22+E32+E37</f>
        <v>135887.9</v>
      </c>
      <c r="F10" s="26">
        <f>G10+H10</f>
        <v>178670.09999999998</v>
      </c>
      <c r="G10" s="26">
        <f>G12+G17+G22+G32+G37</f>
        <v>42782.2</v>
      </c>
      <c r="H10" s="26">
        <f>H12+H17+H22+H32+H37</f>
        <v>135887.9</v>
      </c>
      <c r="I10" s="26">
        <f>J10+K10</f>
        <v>149471.36000000002</v>
      </c>
      <c r="J10" s="26">
        <f>J12+J17+J22+J32+J37</f>
        <v>37963.420000000006</v>
      </c>
      <c r="K10" s="26">
        <f>K12+K17+K22+K32+K37</f>
        <v>111507.94</v>
      </c>
      <c r="L10" s="27">
        <f>I10/F10</f>
        <v>0.8365773568157181</v>
      </c>
      <c r="M10" s="27">
        <f>J10/G10</f>
        <v>0.8873648386478491</v>
      </c>
      <c r="N10" s="27">
        <f>K10/H10</f>
        <v>0.82058770501273481</v>
      </c>
    </row>
    <row r="11" spans="1:14" s="20" customFormat="1" ht="18.75" customHeight="1">
      <c r="A11" s="23"/>
      <c r="B11" s="28" t="s">
        <v>14</v>
      </c>
      <c r="C11" s="29"/>
      <c r="D11" s="30"/>
      <c r="E11" s="31"/>
      <c r="F11" s="29"/>
      <c r="G11" s="30"/>
      <c r="H11" s="31"/>
      <c r="I11" s="29"/>
      <c r="J11" s="30"/>
      <c r="K11" s="31"/>
      <c r="L11" s="27"/>
      <c r="M11" s="27"/>
      <c r="N11" s="27"/>
    </row>
    <row r="12" spans="1:14" s="20" customFormat="1" ht="18.75" customHeight="1">
      <c r="A12" s="32">
        <v>1</v>
      </c>
      <c r="B12" s="33" t="s">
        <v>15</v>
      </c>
      <c r="C12" s="26">
        <f>D12+E12</f>
        <v>3177.7</v>
      </c>
      <c r="D12" s="26">
        <f>D14</f>
        <v>0</v>
      </c>
      <c r="E12" s="26">
        <f>E14</f>
        <v>3177.7</v>
      </c>
      <c r="F12" s="26">
        <f>G12+H12</f>
        <v>3177.7</v>
      </c>
      <c r="G12" s="26">
        <f>G14</f>
        <v>0</v>
      </c>
      <c r="H12" s="26">
        <f>H14</f>
        <v>3177.7</v>
      </c>
      <c r="I12" s="26">
        <f>J12+K12</f>
        <v>3124.41</v>
      </c>
      <c r="J12" s="26">
        <f>J14</f>
        <v>0</v>
      </c>
      <c r="K12" s="26">
        <f>K14</f>
        <v>3124.41</v>
      </c>
      <c r="L12" s="27">
        <f t="shared" ref="L12:L47" si="0">I12/F12</f>
        <v>0.98323000912609748</v>
      </c>
      <c r="M12" s="27"/>
      <c r="N12" s="27">
        <f t="shared" ref="N12:N47" si="1">K12/H12</f>
        <v>0.98323000912609748</v>
      </c>
    </row>
    <row r="13" spans="1:14" s="20" customFormat="1" ht="18.75" customHeight="1">
      <c r="A13" s="23"/>
      <c r="B13" s="28" t="s">
        <v>14</v>
      </c>
      <c r="C13" s="29"/>
      <c r="D13" s="29"/>
      <c r="E13" s="29"/>
      <c r="F13" s="29"/>
      <c r="G13" s="29"/>
      <c r="H13" s="29"/>
      <c r="I13" s="29"/>
      <c r="J13" s="29"/>
      <c r="K13" s="29"/>
      <c r="L13" s="27"/>
      <c r="M13" s="27"/>
      <c r="N13" s="27"/>
    </row>
    <row r="14" spans="1:14" s="20" customFormat="1" ht="18.75" customHeight="1">
      <c r="A14" s="34">
        <v>1.1000000000000001</v>
      </c>
      <c r="B14" s="33" t="s">
        <v>16</v>
      </c>
      <c r="C14" s="26">
        <f>D14+E14</f>
        <v>3177.7</v>
      </c>
      <c r="D14" s="26">
        <f>D16</f>
        <v>0</v>
      </c>
      <c r="E14" s="26">
        <f>E16</f>
        <v>3177.7</v>
      </c>
      <c r="F14" s="26">
        <f>G14+H14</f>
        <v>3177.7</v>
      </c>
      <c r="G14" s="26">
        <f>G16</f>
        <v>0</v>
      </c>
      <c r="H14" s="26">
        <f>H16</f>
        <v>3177.7</v>
      </c>
      <c r="I14" s="26">
        <f>J14+K14</f>
        <v>3124.41</v>
      </c>
      <c r="J14" s="26">
        <f>J16</f>
        <v>0</v>
      </c>
      <c r="K14" s="26">
        <f>K16</f>
        <v>3124.41</v>
      </c>
      <c r="L14" s="27">
        <f t="shared" si="0"/>
        <v>0.98323000912609748</v>
      </c>
      <c r="M14" s="27"/>
      <c r="N14" s="27">
        <f t="shared" si="1"/>
        <v>0.98323000912609748</v>
      </c>
    </row>
    <row r="15" spans="1:14" s="20" customFormat="1" ht="18.75" customHeight="1">
      <c r="A15" s="23"/>
      <c r="B15" s="28" t="s">
        <v>14</v>
      </c>
      <c r="C15" s="29"/>
      <c r="D15" s="29"/>
      <c r="E15" s="29"/>
      <c r="F15" s="29"/>
      <c r="G15" s="29"/>
      <c r="H15" s="29"/>
      <c r="I15" s="29"/>
      <c r="J15" s="29"/>
      <c r="K15" s="29"/>
      <c r="L15" s="27"/>
      <c r="M15" s="27"/>
      <c r="N15" s="27"/>
    </row>
    <row r="16" spans="1:14" s="20" customFormat="1" ht="39.6">
      <c r="A16" s="23"/>
      <c r="B16" s="28" t="s">
        <v>69</v>
      </c>
      <c r="C16" s="29">
        <f>D16+E16</f>
        <v>3177.7</v>
      </c>
      <c r="D16" s="29">
        <v>0</v>
      </c>
      <c r="E16" s="29">
        <v>3177.7</v>
      </c>
      <c r="F16" s="29">
        <f>G16+H16</f>
        <v>3177.7</v>
      </c>
      <c r="G16" s="29">
        <v>0</v>
      </c>
      <c r="H16" s="29">
        <v>3177.7</v>
      </c>
      <c r="I16" s="29">
        <f>J16+K16</f>
        <v>3124.41</v>
      </c>
      <c r="J16" s="29">
        <v>0</v>
      </c>
      <c r="K16" s="29">
        <v>3124.41</v>
      </c>
      <c r="L16" s="35">
        <f t="shared" si="0"/>
        <v>0.98323000912609748</v>
      </c>
      <c r="M16" s="35"/>
      <c r="N16" s="35">
        <f t="shared" si="1"/>
        <v>0.98323000912609748</v>
      </c>
    </row>
    <row r="17" spans="1:14" s="20" customFormat="1" ht="18.75" customHeight="1">
      <c r="A17" s="32">
        <v>2</v>
      </c>
      <c r="B17" s="33" t="s">
        <v>70</v>
      </c>
      <c r="C17" s="26">
        <f>D17+E17</f>
        <v>5807.4</v>
      </c>
      <c r="D17" s="26">
        <f>D19</f>
        <v>0</v>
      </c>
      <c r="E17" s="26">
        <f>E19</f>
        <v>5807.4</v>
      </c>
      <c r="F17" s="26">
        <f>G17+H17</f>
        <v>5807.4</v>
      </c>
      <c r="G17" s="26">
        <f>G19</f>
        <v>0</v>
      </c>
      <c r="H17" s="26">
        <f>H19</f>
        <v>5807.4</v>
      </c>
      <c r="I17" s="26">
        <f>J17+K17</f>
        <v>4670</v>
      </c>
      <c r="J17" s="26">
        <f>J19</f>
        <v>0</v>
      </c>
      <c r="K17" s="26">
        <f>K19</f>
        <v>4670</v>
      </c>
      <c r="L17" s="27">
        <f t="shared" si="0"/>
        <v>0.80414643386024731</v>
      </c>
      <c r="M17" s="27"/>
      <c r="N17" s="27">
        <f t="shared" si="1"/>
        <v>0.80414643386024731</v>
      </c>
    </row>
    <row r="18" spans="1:14" s="20" customFormat="1" ht="18.75" customHeight="1">
      <c r="A18" s="23"/>
      <c r="B18" s="28" t="s">
        <v>14</v>
      </c>
      <c r="C18" s="29"/>
      <c r="D18" s="29"/>
      <c r="E18" s="29"/>
      <c r="F18" s="29"/>
      <c r="G18" s="29"/>
      <c r="H18" s="29"/>
      <c r="I18" s="29"/>
      <c r="J18" s="29"/>
      <c r="K18" s="29"/>
      <c r="L18" s="27"/>
      <c r="M18" s="27"/>
      <c r="N18" s="27"/>
    </row>
    <row r="19" spans="1:14" s="20" customFormat="1" ht="18.75" customHeight="1">
      <c r="A19" s="34">
        <v>2.1</v>
      </c>
      <c r="B19" s="33" t="s">
        <v>71</v>
      </c>
      <c r="C19" s="26">
        <f>D19+E19</f>
        <v>5807.4</v>
      </c>
      <c r="D19" s="26">
        <f>D21</f>
        <v>0</v>
      </c>
      <c r="E19" s="26">
        <f>E21</f>
        <v>5807.4</v>
      </c>
      <c r="F19" s="26">
        <f>G19+H19</f>
        <v>5807.4</v>
      </c>
      <c r="G19" s="26">
        <f>G21</f>
        <v>0</v>
      </c>
      <c r="H19" s="26">
        <f>H21</f>
        <v>5807.4</v>
      </c>
      <c r="I19" s="26">
        <f>J19+K19</f>
        <v>4670</v>
      </c>
      <c r="J19" s="26">
        <f>J21</f>
        <v>0</v>
      </c>
      <c r="K19" s="26">
        <f>K21</f>
        <v>4670</v>
      </c>
      <c r="L19" s="27">
        <f t="shared" si="0"/>
        <v>0.80414643386024731</v>
      </c>
      <c r="M19" s="27"/>
      <c r="N19" s="27">
        <f t="shared" si="1"/>
        <v>0.80414643386024731</v>
      </c>
    </row>
    <row r="20" spans="1:14" s="20" customFormat="1" ht="16.5" customHeight="1">
      <c r="A20" s="23"/>
      <c r="B20" s="28" t="s">
        <v>14</v>
      </c>
      <c r="C20" s="29"/>
      <c r="D20" s="29"/>
      <c r="E20" s="29"/>
      <c r="F20" s="29"/>
      <c r="G20" s="29"/>
      <c r="H20" s="29"/>
      <c r="I20" s="29"/>
      <c r="J20" s="29"/>
      <c r="K20" s="29"/>
      <c r="L20" s="27"/>
      <c r="M20" s="27"/>
      <c r="N20" s="27"/>
    </row>
    <row r="21" spans="1:14" s="20" customFormat="1" ht="39.6">
      <c r="A21" s="23"/>
      <c r="B21" s="28" t="s">
        <v>72</v>
      </c>
      <c r="C21" s="29">
        <f>D21+E21</f>
        <v>5807.4</v>
      </c>
      <c r="D21" s="29">
        <v>0</v>
      </c>
      <c r="E21" s="29">
        <v>5807.4</v>
      </c>
      <c r="F21" s="29">
        <f>G21+H21</f>
        <v>5807.4</v>
      </c>
      <c r="G21" s="29">
        <v>0</v>
      </c>
      <c r="H21" s="29">
        <v>5807.4</v>
      </c>
      <c r="I21" s="29">
        <f>J21+K21</f>
        <v>4670</v>
      </c>
      <c r="J21" s="29">
        <v>0</v>
      </c>
      <c r="K21" s="29">
        <v>4670</v>
      </c>
      <c r="L21" s="35">
        <f t="shared" si="0"/>
        <v>0.80414643386024731</v>
      </c>
      <c r="M21" s="35"/>
      <c r="N21" s="35">
        <f t="shared" si="1"/>
        <v>0.80414643386024731</v>
      </c>
    </row>
    <row r="22" spans="1:14" s="36" customFormat="1" ht="23.1" customHeight="1">
      <c r="A22" s="32">
        <v>3</v>
      </c>
      <c r="B22" s="33" t="s">
        <v>19</v>
      </c>
      <c r="C22" s="26">
        <f>D22+E22</f>
        <v>128937.7</v>
      </c>
      <c r="D22" s="26">
        <f>D24+D28</f>
        <v>40532.5</v>
      </c>
      <c r="E22" s="26">
        <f>E24+E28</f>
        <v>88405.2</v>
      </c>
      <c r="F22" s="26">
        <f>G22+H22</f>
        <v>128937.7</v>
      </c>
      <c r="G22" s="26">
        <f>G24+G28</f>
        <v>40532.5</v>
      </c>
      <c r="H22" s="26">
        <f>H24+H28</f>
        <v>88405.2</v>
      </c>
      <c r="I22" s="26">
        <f>J22+K22</f>
        <v>103863.25</v>
      </c>
      <c r="J22" s="26">
        <f>J24+J28</f>
        <v>36425.550000000003</v>
      </c>
      <c r="K22" s="26">
        <f>K24+K28</f>
        <v>67437.7</v>
      </c>
      <c r="L22" s="27">
        <f t="shared" si="0"/>
        <v>0.80553050038894758</v>
      </c>
      <c r="M22" s="27">
        <f>J22/G22</f>
        <v>0.89867513723555181</v>
      </c>
      <c r="N22" s="27">
        <f t="shared" si="1"/>
        <v>0.76282503744123653</v>
      </c>
    </row>
    <row r="23" spans="1:14" s="20" customFormat="1" ht="19.5" customHeight="1">
      <c r="A23" s="32"/>
      <c r="B23" s="28" t="s">
        <v>14</v>
      </c>
      <c r="C23" s="26"/>
      <c r="D23" s="26"/>
      <c r="E23" s="26"/>
      <c r="F23" s="26"/>
      <c r="G23" s="26"/>
      <c r="H23" s="26"/>
      <c r="I23" s="26"/>
      <c r="J23" s="26"/>
      <c r="K23" s="26"/>
      <c r="L23" s="27"/>
      <c r="M23" s="27"/>
      <c r="N23" s="27"/>
    </row>
    <row r="24" spans="1:14" s="20" customFormat="1" ht="21.75" customHeight="1">
      <c r="A24" s="34">
        <v>3.1</v>
      </c>
      <c r="B24" s="33" t="s">
        <v>30</v>
      </c>
      <c r="C24" s="26">
        <f>D24+E24</f>
        <v>100467.29999999999</v>
      </c>
      <c r="D24" s="26">
        <f>SUM(D26:D27)</f>
        <v>38684.5</v>
      </c>
      <c r="E24" s="26">
        <f>SUM(E26:E27)</f>
        <v>61782.799999999996</v>
      </c>
      <c r="F24" s="26">
        <f>G24+H24</f>
        <v>100467.29999999999</v>
      </c>
      <c r="G24" s="26">
        <f>SUM(G26:G27)</f>
        <v>38684.5</v>
      </c>
      <c r="H24" s="26">
        <f>SUM(H26:H27)</f>
        <v>61782.799999999996</v>
      </c>
      <c r="I24" s="26">
        <f>J24+K24</f>
        <v>76266.39</v>
      </c>
      <c r="J24" s="26">
        <f>SUM(J26:J27)</f>
        <v>34726.29</v>
      </c>
      <c r="K24" s="26">
        <f>SUM(K26:K27)</f>
        <v>41540.1</v>
      </c>
      <c r="L24" s="27">
        <f t="shared" si="0"/>
        <v>0.75911654836946951</v>
      </c>
      <c r="M24" s="27">
        <f>J24/G24</f>
        <v>0.89767969083224552</v>
      </c>
      <c r="N24" s="27">
        <f t="shared" si="1"/>
        <v>0.67235703140679937</v>
      </c>
    </row>
    <row r="25" spans="1:14" s="20" customFormat="1" ht="18.75" customHeight="1">
      <c r="A25" s="32"/>
      <c r="B25" s="28" t="s">
        <v>14</v>
      </c>
      <c r="C25" s="29"/>
      <c r="D25" s="29"/>
      <c r="E25" s="29"/>
      <c r="F25" s="29"/>
      <c r="G25" s="29"/>
      <c r="H25" s="29"/>
      <c r="I25" s="29"/>
      <c r="J25" s="29"/>
      <c r="K25" s="29"/>
      <c r="L25" s="27"/>
      <c r="M25" s="27"/>
      <c r="N25" s="27"/>
    </row>
    <row r="26" spans="1:14" s="20" customFormat="1" ht="66" customHeight="1">
      <c r="A26" s="32"/>
      <c r="B26" s="28" t="s">
        <v>31</v>
      </c>
      <c r="C26" s="29">
        <f>D26+E26</f>
        <v>6329.6</v>
      </c>
      <c r="D26" s="29">
        <v>0</v>
      </c>
      <c r="E26" s="29">
        <v>6329.6</v>
      </c>
      <c r="F26" s="29">
        <f>G26+H26</f>
        <v>6329.6</v>
      </c>
      <c r="G26" s="29">
        <v>0</v>
      </c>
      <c r="H26" s="29">
        <v>6329.6</v>
      </c>
      <c r="I26" s="29">
        <f>J26+K26</f>
        <v>5913</v>
      </c>
      <c r="J26" s="29">
        <v>0</v>
      </c>
      <c r="K26" s="29">
        <v>5913</v>
      </c>
      <c r="L26" s="35">
        <f t="shared" si="0"/>
        <v>0.93418225480283112</v>
      </c>
      <c r="M26" s="35"/>
      <c r="N26" s="35">
        <f t="shared" si="1"/>
        <v>0.93418225480283112</v>
      </c>
    </row>
    <row r="27" spans="1:14" s="20" customFormat="1" ht="72" customHeight="1">
      <c r="A27" s="32"/>
      <c r="B27" s="28" t="s">
        <v>73</v>
      </c>
      <c r="C27" s="29">
        <f>D27+E27</f>
        <v>94137.7</v>
      </c>
      <c r="D27" s="29">
        <v>38684.5</v>
      </c>
      <c r="E27" s="29">
        <v>55453.2</v>
      </c>
      <c r="F27" s="29">
        <f>G27+H27</f>
        <v>94137.7</v>
      </c>
      <c r="G27" s="29">
        <v>38684.5</v>
      </c>
      <c r="H27" s="29">
        <v>55453.2</v>
      </c>
      <c r="I27" s="29">
        <f>J27+K27</f>
        <v>70353.39</v>
      </c>
      <c r="J27" s="29">
        <v>34726.29</v>
      </c>
      <c r="K27" s="29">
        <v>35627.1</v>
      </c>
      <c r="L27" s="35">
        <f t="shared" si="0"/>
        <v>0.74734553744142895</v>
      </c>
      <c r="M27" s="35">
        <f>J27/G27</f>
        <v>0.89767969083224552</v>
      </c>
      <c r="N27" s="35">
        <f t="shared" si="1"/>
        <v>0.64247148947220356</v>
      </c>
    </row>
    <row r="28" spans="1:14" s="20" customFormat="1" ht="20.100000000000001" customHeight="1">
      <c r="A28" s="34">
        <v>3.2</v>
      </c>
      <c r="B28" s="33" t="s">
        <v>18</v>
      </c>
      <c r="C28" s="26">
        <f>D28+E28</f>
        <v>28470.400000000001</v>
      </c>
      <c r="D28" s="26">
        <f>SUM(D30:D31)</f>
        <v>1848</v>
      </c>
      <c r="E28" s="26">
        <f>SUM(E30:E31)</f>
        <v>26622.400000000001</v>
      </c>
      <c r="F28" s="26">
        <f>G28+H28</f>
        <v>28470.400000000001</v>
      </c>
      <c r="G28" s="26">
        <f>SUM(G30:G31)</f>
        <v>1848</v>
      </c>
      <c r="H28" s="26">
        <f>SUM(H30:H31)</f>
        <v>26622.400000000001</v>
      </c>
      <c r="I28" s="26">
        <f>J28+K28</f>
        <v>27596.859999999997</v>
      </c>
      <c r="J28" s="26">
        <f>SUM(J30:J31)</f>
        <v>1699.26</v>
      </c>
      <c r="K28" s="26">
        <f>SUM(K30:K31)</f>
        <v>25897.599999999999</v>
      </c>
      <c r="L28" s="27">
        <f t="shared" si="0"/>
        <v>0.96931760705855896</v>
      </c>
      <c r="M28" s="27">
        <f>J28/G28</f>
        <v>0.919512987012987</v>
      </c>
      <c r="N28" s="27">
        <f t="shared" si="1"/>
        <v>0.97277480617825585</v>
      </c>
    </row>
    <row r="29" spans="1:14" s="20" customFormat="1" ht="20.100000000000001" customHeight="1">
      <c r="A29" s="32"/>
      <c r="B29" s="28" t="s">
        <v>14</v>
      </c>
      <c r="C29" s="29"/>
      <c r="D29" s="29"/>
      <c r="E29" s="29"/>
      <c r="F29" s="29"/>
      <c r="G29" s="29"/>
      <c r="H29" s="29"/>
      <c r="I29" s="29"/>
      <c r="J29" s="29"/>
      <c r="K29" s="29"/>
      <c r="L29" s="27"/>
      <c r="M29" s="27"/>
      <c r="N29" s="27"/>
    </row>
    <row r="30" spans="1:14" s="20" customFormat="1" ht="72.75" customHeight="1">
      <c r="A30" s="32"/>
      <c r="B30" s="28" t="s">
        <v>74</v>
      </c>
      <c r="C30" s="29">
        <f>D30+E30</f>
        <v>22076.799999999999</v>
      </c>
      <c r="D30" s="29">
        <v>0</v>
      </c>
      <c r="E30" s="29">
        <v>22076.799999999999</v>
      </c>
      <c r="F30" s="29">
        <f>G30+H30</f>
        <v>22076.799999999999</v>
      </c>
      <c r="G30" s="29">
        <v>0</v>
      </c>
      <c r="H30" s="29">
        <v>22076.799999999999</v>
      </c>
      <c r="I30" s="29">
        <f>J30+K30</f>
        <v>21352</v>
      </c>
      <c r="J30" s="29">
        <v>0</v>
      </c>
      <c r="K30" s="29">
        <v>21352</v>
      </c>
      <c r="L30" s="35">
        <f t="shared" si="0"/>
        <v>0.96716915494999278</v>
      </c>
      <c r="M30" s="35"/>
      <c r="N30" s="35">
        <f t="shared" si="1"/>
        <v>0.96716915494999278</v>
      </c>
    </row>
    <row r="31" spans="1:14" s="20" customFormat="1" ht="60" customHeight="1">
      <c r="A31" s="32"/>
      <c r="B31" s="28" t="s">
        <v>32</v>
      </c>
      <c r="C31" s="29">
        <f>D31+E31</f>
        <v>6393.6</v>
      </c>
      <c r="D31" s="29">
        <v>1848</v>
      </c>
      <c r="E31" s="29">
        <v>4545.6000000000004</v>
      </c>
      <c r="F31" s="29">
        <f>G31+H31</f>
        <v>6393.6</v>
      </c>
      <c r="G31" s="29">
        <v>1848</v>
      </c>
      <c r="H31" s="29">
        <v>4545.6000000000004</v>
      </c>
      <c r="I31" s="29">
        <f>J31+K31</f>
        <v>6244.8600000000006</v>
      </c>
      <c r="J31" s="29">
        <v>1699.26</v>
      </c>
      <c r="K31" s="29">
        <v>4545.6000000000004</v>
      </c>
      <c r="L31" s="35">
        <f t="shared" si="0"/>
        <v>0.97673611111111114</v>
      </c>
      <c r="M31" s="35">
        <f>J31/G31</f>
        <v>0.919512987012987</v>
      </c>
      <c r="N31" s="35">
        <f t="shared" si="1"/>
        <v>1</v>
      </c>
    </row>
    <row r="32" spans="1:14" s="20" customFormat="1" ht="23.25" customHeight="1">
      <c r="A32" s="32">
        <v>4</v>
      </c>
      <c r="B32" s="33" t="s">
        <v>20</v>
      </c>
      <c r="C32" s="26">
        <f>D32+E32</f>
        <v>599.20000000000005</v>
      </c>
      <c r="D32" s="26">
        <f>D34</f>
        <v>0</v>
      </c>
      <c r="E32" s="26">
        <f>E34</f>
        <v>599.20000000000005</v>
      </c>
      <c r="F32" s="26">
        <f>G32+H32</f>
        <v>599.20000000000005</v>
      </c>
      <c r="G32" s="26">
        <f>G34</f>
        <v>0</v>
      </c>
      <c r="H32" s="26">
        <f>H34</f>
        <v>599.20000000000005</v>
      </c>
      <c r="I32" s="26">
        <f>J32+K32</f>
        <v>524.29999999999995</v>
      </c>
      <c r="J32" s="26">
        <f>J34</f>
        <v>0</v>
      </c>
      <c r="K32" s="26">
        <f>K34</f>
        <v>524.29999999999995</v>
      </c>
      <c r="L32" s="27">
        <f t="shared" si="0"/>
        <v>0.87499999999999989</v>
      </c>
      <c r="M32" s="27"/>
      <c r="N32" s="27">
        <f t="shared" si="1"/>
        <v>0.87499999999999989</v>
      </c>
    </row>
    <row r="33" spans="1:14" s="20" customFormat="1" ht="21" customHeight="1">
      <c r="A33" s="32"/>
      <c r="B33" s="28" t="s">
        <v>14</v>
      </c>
      <c r="C33" s="26"/>
      <c r="D33" s="26"/>
      <c r="E33" s="26"/>
      <c r="F33" s="26"/>
      <c r="G33" s="26"/>
      <c r="H33" s="26"/>
      <c r="I33" s="26"/>
      <c r="J33" s="26"/>
      <c r="K33" s="26"/>
      <c r="L33" s="27"/>
      <c r="M33" s="27"/>
      <c r="N33" s="27"/>
    </row>
    <row r="34" spans="1:14" s="20" customFormat="1" ht="27" customHeight="1">
      <c r="A34" s="34">
        <v>4.0999999999999996</v>
      </c>
      <c r="B34" s="33" t="s">
        <v>75</v>
      </c>
      <c r="C34" s="26">
        <f>D34+E34</f>
        <v>599.20000000000005</v>
      </c>
      <c r="D34" s="26">
        <f>D36</f>
        <v>0</v>
      </c>
      <c r="E34" s="26">
        <f>E36</f>
        <v>599.20000000000005</v>
      </c>
      <c r="F34" s="26">
        <f>G34+H34</f>
        <v>599.20000000000005</v>
      </c>
      <c r="G34" s="26">
        <f>G36</f>
        <v>0</v>
      </c>
      <c r="H34" s="26">
        <f>H36</f>
        <v>599.20000000000005</v>
      </c>
      <c r="I34" s="26">
        <f>J34+K34</f>
        <v>524.29999999999995</v>
      </c>
      <c r="J34" s="26">
        <f>J36</f>
        <v>0</v>
      </c>
      <c r="K34" s="26">
        <f>K36</f>
        <v>524.29999999999995</v>
      </c>
      <c r="L34" s="27">
        <f t="shared" si="0"/>
        <v>0.87499999999999989</v>
      </c>
      <c r="M34" s="27"/>
      <c r="N34" s="27">
        <f t="shared" si="1"/>
        <v>0.87499999999999989</v>
      </c>
    </row>
    <row r="35" spans="1:14" s="20" customFormat="1" ht="18" customHeight="1">
      <c r="A35" s="32"/>
      <c r="B35" s="28" t="s">
        <v>14</v>
      </c>
      <c r="C35" s="29"/>
      <c r="D35" s="29"/>
      <c r="E35" s="29"/>
      <c r="F35" s="29"/>
      <c r="G35" s="29"/>
      <c r="H35" s="29"/>
      <c r="I35" s="29"/>
      <c r="J35" s="29"/>
      <c r="K35" s="29"/>
      <c r="L35" s="27"/>
      <c r="M35" s="27"/>
      <c r="N35" s="27"/>
    </row>
    <row r="36" spans="1:14" s="20" customFormat="1" ht="39.6">
      <c r="A36" s="32"/>
      <c r="B36" s="28" t="s">
        <v>82</v>
      </c>
      <c r="C36" s="29">
        <f>D36+E36</f>
        <v>599.20000000000005</v>
      </c>
      <c r="D36" s="29">
        <v>0</v>
      </c>
      <c r="E36" s="29">
        <v>599.20000000000005</v>
      </c>
      <c r="F36" s="29">
        <f>G36+H36</f>
        <v>599.20000000000005</v>
      </c>
      <c r="G36" s="29">
        <v>0</v>
      </c>
      <c r="H36" s="29">
        <v>599.20000000000005</v>
      </c>
      <c r="I36" s="29">
        <f>J36+K36</f>
        <v>524.29999999999995</v>
      </c>
      <c r="J36" s="29">
        <v>0</v>
      </c>
      <c r="K36" s="29">
        <v>524.29999999999995</v>
      </c>
      <c r="L36" s="35">
        <f t="shared" si="0"/>
        <v>0.87499999999999989</v>
      </c>
      <c r="M36" s="35"/>
      <c r="N36" s="35">
        <f t="shared" si="1"/>
        <v>0.87499999999999989</v>
      </c>
    </row>
    <row r="37" spans="1:14" ht="23.1" customHeight="1">
      <c r="A37" s="32">
        <v>5</v>
      </c>
      <c r="B37" s="33" t="s">
        <v>22</v>
      </c>
      <c r="C37" s="26">
        <f>D37+E37</f>
        <v>40148.1</v>
      </c>
      <c r="D37" s="26">
        <f>D39+D42+D45</f>
        <v>2249.6999999999998</v>
      </c>
      <c r="E37" s="26">
        <f>E39+E42+E45</f>
        <v>37898.400000000001</v>
      </c>
      <c r="F37" s="26">
        <f>G37+H37</f>
        <v>40148.1</v>
      </c>
      <c r="G37" s="26">
        <f>G39+G42+G45</f>
        <v>2249.6999999999998</v>
      </c>
      <c r="H37" s="26">
        <f>H39+H42+H45</f>
        <v>37898.400000000001</v>
      </c>
      <c r="I37" s="26">
        <f>J37+K37</f>
        <v>37289.4</v>
      </c>
      <c r="J37" s="26">
        <f>J39+J42+J45</f>
        <v>1537.87</v>
      </c>
      <c r="K37" s="26">
        <f>K39+K42+K45</f>
        <v>35751.53</v>
      </c>
      <c r="L37" s="27">
        <f t="shared" si="0"/>
        <v>0.92879613232008496</v>
      </c>
      <c r="M37" s="27">
        <f>J37/G37</f>
        <v>0.68358892296750684</v>
      </c>
      <c r="N37" s="27">
        <f t="shared" si="1"/>
        <v>0.94335196208810923</v>
      </c>
    </row>
    <row r="38" spans="1:14" ht="18.75" customHeight="1">
      <c r="A38" s="32"/>
      <c r="B38" s="28" t="s">
        <v>14</v>
      </c>
      <c r="C38" s="29"/>
      <c r="D38" s="29"/>
      <c r="E38" s="29"/>
      <c r="F38" s="29"/>
      <c r="G38" s="29"/>
      <c r="H38" s="29"/>
      <c r="I38" s="29"/>
      <c r="J38" s="29"/>
      <c r="K38" s="29"/>
      <c r="L38" s="27"/>
      <c r="M38" s="27"/>
      <c r="N38" s="27"/>
    </row>
    <row r="39" spans="1:14" ht="18.75" customHeight="1">
      <c r="A39" s="34">
        <v>5.0999999999999996</v>
      </c>
      <c r="B39" s="33" t="s">
        <v>24</v>
      </c>
      <c r="C39" s="26">
        <f>D39+E39</f>
        <v>22620</v>
      </c>
      <c r="D39" s="26">
        <f>D41</f>
        <v>1160</v>
      </c>
      <c r="E39" s="26">
        <f>E41</f>
        <v>21460</v>
      </c>
      <c r="F39" s="26">
        <f>G39+H39</f>
        <v>22620</v>
      </c>
      <c r="G39" s="26">
        <f>G41</f>
        <v>1160</v>
      </c>
      <c r="H39" s="26">
        <f>H41</f>
        <v>21460</v>
      </c>
      <c r="I39" s="26">
        <f>J39+K39</f>
        <v>21108.6</v>
      </c>
      <c r="J39" s="26">
        <f>J41</f>
        <v>450</v>
      </c>
      <c r="K39" s="26">
        <f>K41</f>
        <v>20658.599999999999</v>
      </c>
      <c r="L39" s="27">
        <f t="shared" si="0"/>
        <v>0.93318302387267893</v>
      </c>
      <c r="M39" s="27">
        <f>J39/G39</f>
        <v>0.38793103448275862</v>
      </c>
      <c r="N39" s="27">
        <f t="shared" si="1"/>
        <v>0.96265610438024229</v>
      </c>
    </row>
    <row r="40" spans="1:14" ht="18.75" customHeight="1">
      <c r="A40" s="32"/>
      <c r="B40" s="28" t="s">
        <v>14</v>
      </c>
      <c r="C40" s="29"/>
      <c r="D40" s="29"/>
      <c r="E40" s="29"/>
      <c r="F40" s="29"/>
      <c r="G40" s="29"/>
      <c r="H40" s="29"/>
      <c r="I40" s="29"/>
      <c r="J40" s="29"/>
      <c r="K40" s="29"/>
      <c r="L40" s="27"/>
      <c r="M40" s="27"/>
      <c r="N40" s="27"/>
    </row>
    <row r="41" spans="1:14" ht="65.25" customHeight="1">
      <c r="A41" s="32"/>
      <c r="B41" s="28" t="s">
        <v>83</v>
      </c>
      <c r="C41" s="29">
        <f>D41+E41</f>
        <v>22620</v>
      </c>
      <c r="D41" s="29">
        <v>1160</v>
      </c>
      <c r="E41" s="29">
        <v>21460</v>
      </c>
      <c r="F41" s="29">
        <f>G41+H41</f>
        <v>22620</v>
      </c>
      <c r="G41" s="29">
        <v>1160</v>
      </c>
      <c r="H41" s="29">
        <v>21460</v>
      </c>
      <c r="I41" s="29">
        <f>J41+K41</f>
        <v>21108.6</v>
      </c>
      <c r="J41" s="29">
        <v>450</v>
      </c>
      <c r="K41" s="29">
        <v>20658.599999999999</v>
      </c>
      <c r="L41" s="35">
        <f t="shared" si="0"/>
        <v>0.93318302387267893</v>
      </c>
      <c r="M41" s="35">
        <f>J41/G41</f>
        <v>0.38793103448275862</v>
      </c>
      <c r="N41" s="35">
        <f t="shared" si="1"/>
        <v>0.96265610438024229</v>
      </c>
    </row>
    <row r="42" spans="1:14" ht="18" customHeight="1">
      <c r="A42" s="34">
        <v>5.2</v>
      </c>
      <c r="B42" s="33" t="s">
        <v>46</v>
      </c>
      <c r="C42" s="26">
        <f>D42+E42</f>
        <v>1089.7</v>
      </c>
      <c r="D42" s="26">
        <f>D44</f>
        <v>1089.7</v>
      </c>
      <c r="E42" s="26">
        <f>E44</f>
        <v>0</v>
      </c>
      <c r="F42" s="26">
        <f>G42+H42</f>
        <v>1089.7</v>
      </c>
      <c r="G42" s="26">
        <f>G44</f>
        <v>1089.7</v>
      </c>
      <c r="H42" s="26">
        <f>H44</f>
        <v>0</v>
      </c>
      <c r="I42" s="26">
        <f>J42+K42</f>
        <v>1087.8699999999999</v>
      </c>
      <c r="J42" s="26">
        <f>J44</f>
        <v>1087.8699999999999</v>
      </c>
      <c r="K42" s="26">
        <f>K44</f>
        <v>0</v>
      </c>
      <c r="L42" s="27">
        <f t="shared" si="0"/>
        <v>0.99832063870790111</v>
      </c>
      <c r="M42" s="27">
        <f>J42/G42</f>
        <v>0.99832063870790111</v>
      </c>
      <c r="N42" s="27"/>
    </row>
    <row r="43" spans="1:14" ht="18" customHeight="1">
      <c r="A43" s="32"/>
      <c r="B43" s="28" t="s">
        <v>14</v>
      </c>
      <c r="C43" s="29"/>
      <c r="D43" s="29"/>
      <c r="E43" s="29"/>
      <c r="F43" s="29"/>
      <c r="G43" s="29"/>
      <c r="H43" s="29"/>
      <c r="I43" s="29"/>
      <c r="J43" s="29"/>
      <c r="K43" s="29"/>
      <c r="L43" s="27"/>
      <c r="M43" s="27"/>
      <c r="N43" s="27"/>
    </row>
    <row r="44" spans="1:14" ht="61.5" customHeight="1">
      <c r="A44" s="32"/>
      <c r="B44" s="28" t="s">
        <v>76</v>
      </c>
      <c r="C44" s="29">
        <f>D44+E44</f>
        <v>1089.7</v>
      </c>
      <c r="D44" s="29">
        <v>1089.7</v>
      </c>
      <c r="E44" s="29">
        <v>0</v>
      </c>
      <c r="F44" s="29">
        <f>G44+H44</f>
        <v>1089.7</v>
      </c>
      <c r="G44" s="29">
        <v>1089.7</v>
      </c>
      <c r="H44" s="29">
        <v>0</v>
      </c>
      <c r="I44" s="29">
        <f>J44+K44</f>
        <v>1087.8699999999999</v>
      </c>
      <c r="J44" s="29">
        <v>1087.8699999999999</v>
      </c>
      <c r="K44" s="29">
        <v>0</v>
      </c>
      <c r="L44" s="35">
        <f t="shared" si="0"/>
        <v>0.99832063870790111</v>
      </c>
      <c r="M44" s="35">
        <f>J44/G44</f>
        <v>0.99832063870790111</v>
      </c>
      <c r="N44" s="35"/>
    </row>
    <row r="45" spans="1:14" ht="21.75" customHeight="1">
      <c r="A45" s="34">
        <v>5.3</v>
      </c>
      <c r="B45" s="33" t="s">
        <v>23</v>
      </c>
      <c r="C45" s="26">
        <f>D45+E45</f>
        <v>16438.400000000001</v>
      </c>
      <c r="D45" s="26">
        <f>D47</f>
        <v>0</v>
      </c>
      <c r="E45" s="26">
        <f>E47</f>
        <v>16438.400000000001</v>
      </c>
      <c r="F45" s="26">
        <f>G45+H45</f>
        <v>16438.400000000001</v>
      </c>
      <c r="G45" s="26">
        <f>G47</f>
        <v>0</v>
      </c>
      <c r="H45" s="26">
        <f>H47</f>
        <v>16438.400000000001</v>
      </c>
      <c r="I45" s="26">
        <f>J45+K45</f>
        <v>15092.93</v>
      </c>
      <c r="J45" s="26">
        <f>J47</f>
        <v>0</v>
      </c>
      <c r="K45" s="26">
        <f>K47</f>
        <v>15092.93</v>
      </c>
      <c r="L45" s="27">
        <f t="shared" si="0"/>
        <v>0.91815079326455118</v>
      </c>
      <c r="M45" s="27"/>
      <c r="N45" s="27">
        <f t="shared" si="1"/>
        <v>0.91815079326455118</v>
      </c>
    </row>
    <row r="46" spans="1:14" ht="18" customHeight="1">
      <c r="A46" s="32"/>
      <c r="B46" s="28" t="s">
        <v>14</v>
      </c>
      <c r="C46" s="29"/>
      <c r="D46" s="29"/>
      <c r="E46" s="29"/>
      <c r="F46" s="29"/>
      <c r="G46" s="29"/>
      <c r="H46" s="29"/>
      <c r="I46" s="29"/>
      <c r="J46" s="29"/>
      <c r="K46" s="29"/>
      <c r="L46" s="27"/>
      <c r="M46" s="27"/>
      <c r="N46" s="27"/>
    </row>
    <row r="47" spans="1:14" ht="65.25" customHeight="1">
      <c r="A47" s="32"/>
      <c r="B47" s="28" t="s">
        <v>61</v>
      </c>
      <c r="C47" s="29">
        <f>D47+E47</f>
        <v>16438.400000000001</v>
      </c>
      <c r="D47" s="29">
        <v>0</v>
      </c>
      <c r="E47" s="29">
        <v>16438.400000000001</v>
      </c>
      <c r="F47" s="29">
        <f>G47+H47</f>
        <v>16438.400000000001</v>
      </c>
      <c r="G47" s="29">
        <v>0</v>
      </c>
      <c r="H47" s="29">
        <v>16438.400000000001</v>
      </c>
      <c r="I47" s="29">
        <f>J47+K47</f>
        <v>15092.93</v>
      </c>
      <c r="J47" s="29">
        <v>0</v>
      </c>
      <c r="K47" s="29">
        <v>15092.93</v>
      </c>
      <c r="L47" s="35">
        <f t="shared" si="0"/>
        <v>0.91815079326455118</v>
      </c>
      <c r="M47" s="35"/>
      <c r="N47" s="35">
        <f t="shared" si="1"/>
        <v>0.91815079326455118</v>
      </c>
    </row>
    <row r="50" spans="1:8" ht="21" customHeight="1">
      <c r="A50" s="37" t="s">
        <v>84</v>
      </c>
      <c r="B50" s="38"/>
      <c r="C50" s="38"/>
      <c r="D50" s="38"/>
      <c r="E50" s="38"/>
      <c r="F50" s="38"/>
      <c r="G50" s="38"/>
      <c r="H50" s="38"/>
    </row>
    <row r="51" spans="1:8" ht="24" customHeight="1">
      <c r="A51" s="37" t="s">
        <v>85</v>
      </c>
      <c r="B51" s="38"/>
      <c r="C51" s="38"/>
      <c r="D51" s="38"/>
      <c r="E51" s="38"/>
      <c r="F51" s="38"/>
      <c r="G51" s="38"/>
      <c r="H51" s="39"/>
    </row>
  </sheetData>
  <mergeCells count="19">
    <mergeCell ref="A2:N2"/>
    <mergeCell ref="A4:N4"/>
    <mergeCell ref="M6:N6"/>
    <mergeCell ref="C7:E7"/>
    <mergeCell ref="F7:H7"/>
    <mergeCell ref="I7:K7"/>
    <mergeCell ref="L7:N7"/>
    <mergeCell ref="L8:L9"/>
    <mergeCell ref="M8:N8"/>
    <mergeCell ref="A50:H50"/>
    <mergeCell ref="A51:G51"/>
    <mergeCell ref="A8:A9"/>
    <mergeCell ref="B8:B9"/>
    <mergeCell ref="C8:C9"/>
    <mergeCell ref="D8:E8"/>
    <mergeCell ref="F8:F9"/>
    <mergeCell ref="G8:H8"/>
    <mergeCell ref="I8:I9"/>
    <mergeCell ref="J8:K8"/>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2016 havelvac 5</vt:lpstr>
      <vt:lpstr>2017 havelvac 5</vt:lpstr>
      <vt:lpstr>2018 havelvac 5</vt:lpstr>
      <vt:lpstr>2019 havelvac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Lusine Tovmasyan</cp:lastModifiedBy>
  <cp:lastPrinted>2017-04-18T06:32:43Z</cp:lastPrinted>
  <dcterms:created xsi:type="dcterms:W3CDTF">1996-10-14T23:33:28Z</dcterms:created>
  <dcterms:modified xsi:type="dcterms:W3CDTF">2020-05-12T18:50:31Z</dcterms:modified>
</cp:coreProperties>
</file>